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EN 2026" sheetId="1" state="visible" r:id="rId3"/>
    <sheet name="LOS DRAGOS" sheetId="2" state="visible" r:id="rId4"/>
    <sheet name="LA ESQUINITA" sheetId="3" state="visible" r:id="rId5"/>
    <sheet name="EVENTOS" sheetId="4" state="visible" r:id="rId6"/>
    <sheet name="TARIFAS" sheetId="5" state="visible" r:id="rId7"/>
    <sheet name="LIMPIEZA — NOTA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<sst xmlns="http://schemas.openxmlformats.org/spreadsheetml/2006/main" count="393" uniqueCount="236">
  <si>
    <t xml:space="preserve">OCUPACIÓN Y RESUMEN 2026 · TENERIFFA 2000</t>
  </si>
  <si>
    <t xml:space="preserve">Días totales del año</t>
  </si>
  <si>
    <t xml:space="preserve">Casa</t>
  </si>
  <si>
    <t xml:space="preserve">Reservas</t>
  </si>
  <si>
    <t xml:space="preserve">Noches ocupadas (2026)</t>
  </si>
  <si>
    <t xml:space="preserve">% Ocupación</t>
  </si>
  <si>
    <t xml:space="preserve">Ingresos brutos (€)</t>
  </si>
  <si>
    <t xml:space="preserve">Depósitos (€)</t>
  </si>
  <si>
    <t xml:space="preserve">Beneficio neto (€)</t>
  </si>
  <si>
    <t xml:space="preserve">Eventos puntuales</t>
  </si>
  <si>
    <t xml:space="preserve">Casa Los Dragos</t>
  </si>
  <si>
    <t xml:space="preserve">Casa La Esquinita</t>
  </si>
  <si>
    <t xml:space="preserve">TOTAL</t>
  </si>
  <si>
    <t xml:space="preserve">OCUPACIÓN MENSUAL 2026 (noches)</t>
  </si>
  <si>
    <t xml:space="preserve">Mes</t>
  </si>
  <si>
    <t xml:space="preserve">Los Dragos (noches)</t>
  </si>
  <si>
    <t xml:space="preserve">% Los Dragos</t>
  </si>
  <si>
    <t xml:space="preserve">La Esquinita (noches)</t>
  </si>
  <si>
    <t xml:space="preserve">% La Esquinita</t>
  </si>
  <si>
    <t xml:space="preserve">Total noches</t>
  </si>
  <si>
    <t xml:space="preserve">% Conjunto</t>
  </si>
  <si>
    <t xml:space="preserve">ENERO</t>
  </si>
  <si>
    <t xml:space="preserve">FEBRERO</t>
  </si>
  <si>
    <t xml:space="preserve">MARZO</t>
  </si>
  <si>
    <t xml:space="preserve">ABRIL</t>
  </si>
  <si>
    <t xml:space="preserve">MAYO</t>
  </si>
  <si>
    <t xml:space="preserve">JUNIO</t>
  </si>
  <si>
    <t xml:space="preserve">JULIO</t>
  </si>
  <si>
    <t xml:space="preserve">AGOSTO</t>
  </si>
  <si>
    <t xml:space="preserve">SEPTIEMBRE</t>
  </si>
  <si>
    <t xml:space="preserve">OCTUBRE</t>
  </si>
  <si>
    <t xml:space="preserve">NOVIEMBRE</t>
  </si>
  <si>
    <t xml:space="preserve">DICIEMBRE</t>
  </si>
  <si>
    <t xml:space="preserve">LOS DRAGOS · 2026</t>
  </si>
  <si>
    <t xml:space="preserve">Reservas con noches en 2026 (incluye estancias que cruzan año, prorrateadas)</t>
  </si>
  <si>
    <t xml:space="preserve">Nº Factura</t>
  </si>
  <si>
    <t xml:space="preserve">Estado</t>
  </si>
  <si>
    <t xml:space="preserve">Entrada</t>
  </si>
  <si>
    <t xml:space="preserve">Salida</t>
  </si>
  <si>
    <t xml:space="preserve">Huésped</t>
  </si>
  <si>
    <t xml:space="preserve">Adultos</t>
  </si>
  <si>
    <t xml:space="preserve">Niños</t>
  </si>
  <si>
    <t xml:space="preserve">Noches 2026</t>
  </si>
  <si>
    <t xml:space="preserve">Noches totales</t>
  </si>
  <si>
    <t xml:space="preserve">Precio/día</t>
  </si>
  <si>
    <t xml:space="preserve">Limpieza</t>
  </si>
  <si>
    <t xml:space="preserve">Total (€)</t>
  </si>
  <si>
    <t xml:space="preserve">Depósito (€)</t>
  </si>
  <si>
    <t xml:space="preserve">Notas</t>
  </si>
  <si>
    <t xml:space="preserve">25012901</t>
  </si>
  <si>
    <t xml:space="preserve">REGISTRADA</t>
  </si>
  <si>
    <t xml:space="preserve">Benöhr</t>
  </si>
  <si>
    <t xml:space="preserve">150-170</t>
  </si>
  <si>
    <t xml:space="preserve">Calefacción en piscina</t>
  </si>
  <si>
    <t xml:space="preserve">25100706</t>
  </si>
  <si>
    <t xml:space="preserve">Buck</t>
  </si>
  <si>
    <t xml:space="preserve">155</t>
  </si>
  <si>
    <t xml:space="preserve">25080501</t>
  </si>
  <si>
    <t xml:space="preserve">Schilf</t>
  </si>
  <si>
    <t xml:space="preserve">150</t>
  </si>
  <si>
    <t xml:space="preserve">25072301</t>
  </si>
  <si>
    <t xml:space="preserve">Aelker</t>
  </si>
  <si>
    <t xml:space="preserve">26020601</t>
  </si>
  <si>
    <t xml:space="preserve">Gruda</t>
  </si>
  <si>
    <t xml:space="preserve">26030801</t>
  </si>
  <si>
    <t xml:space="preserve">Ruckold und Fiedler</t>
  </si>
  <si>
    <t xml:space="preserve">25082102</t>
  </si>
  <si>
    <t xml:space="preserve">Adraineseses</t>
  </si>
  <si>
    <t xml:space="preserve">125</t>
  </si>
  <si>
    <t xml:space="preserve">26020801</t>
  </si>
  <si>
    <t xml:space="preserve">Summerer</t>
  </si>
  <si>
    <t xml:space="preserve">160</t>
  </si>
  <si>
    <t xml:space="preserve">26013001</t>
  </si>
  <si>
    <t xml:space="preserve">Lemmen</t>
  </si>
  <si>
    <t xml:space="preserve">130</t>
  </si>
  <si>
    <t xml:space="preserve">25081001</t>
  </si>
  <si>
    <t xml:space="preserve">Kus</t>
  </si>
  <si>
    <t xml:space="preserve">125+150</t>
  </si>
  <si>
    <t xml:space="preserve">Total/depósito recalculado: revisar original (1950/2315 cruzados)</t>
  </si>
  <si>
    <t xml:space="preserve">25110604</t>
  </si>
  <si>
    <t xml:space="preserve">Stützel</t>
  </si>
  <si>
    <t xml:space="preserve">25122902</t>
  </si>
  <si>
    <t xml:space="preserve">Teuber</t>
  </si>
  <si>
    <t xml:space="preserve">26012201</t>
  </si>
  <si>
    <t xml:space="preserve">Hartman</t>
  </si>
  <si>
    <t xml:space="preserve">26040101</t>
  </si>
  <si>
    <t xml:space="preserve">Hammerstrom</t>
  </si>
  <si>
    <t xml:space="preserve">26022601</t>
  </si>
  <si>
    <t xml:space="preserve">Skender</t>
  </si>
  <si>
    <t xml:space="preserve">175</t>
  </si>
  <si>
    <t xml:space="preserve">LA ESQUINITA · 2026</t>
  </si>
  <si>
    <t xml:space="preserve">25012501</t>
  </si>
  <si>
    <t xml:space="preserve">Schep-Ottevanger</t>
  </si>
  <si>
    <t xml:space="preserve">205</t>
  </si>
  <si>
    <t xml:space="preserve">Comprobar 2025 (Teneriffa 2000)</t>
  </si>
  <si>
    <t xml:space="preserve">25021401</t>
  </si>
  <si>
    <t xml:space="preserve">Wolf</t>
  </si>
  <si>
    <t xml:space="preserve">180</t>
  </si>
  <si>
    <t xml:space="preserve">Cobrado 1870</t>
  </si>
  <si>
    <t xml:space="preserve">25072601</t>
  </si>
  <si>
    <t xml:space="preserve">Hafner</t>
  </si>
  <si>
    <t xml:space="preserve">25031901</t>
  </si>
  <si>
    <t xml:space="preserve">Brandt</t>
  </si>
  <si>
    <t xml:space="preserve">25072901</t>
  </si>
  <si>
    <t xml:space="preserve">Bear/Kolm</t>
  </si>
  <si>
    <t xml:space="preserve">Cobrado 1004 (+140 calefacción)</t>
  </si>
  <si>
    <t xml:space="preserve">25121801</t>
  </si>
  <si>
    <t xml:space="preserve">Leppich</t>
  </si>
  <si>
    <t xml:space="preserve">230</t>
  </si>
  <si>
    <t xml:space="preserve">25051801</t>
  </si>
  <si>
    <t xml:space="preserve">Koschil</t>
  </si>
  <si>
    <t xml:space="preserve">26012101</t>
  </si>
  <si>
    <t xml:space="preserve">Schilwa</t>
  </si>
  <si>
    <t xml:space="preserve">Cobrado 452</t>
  </si>
  <si>
    <t xml:space="preserve">25120102</t>
  </si>
  <si>
    <t xml:space="preserve">Miedrich</t>
  </si>
  <si>
    <t xml:space="preserve">Calefacción en piscina (origen tenía 14/04/25 — corregido a 2026)</t>
  </si>
  <si>
    <t xml:space="preserve">25111901</t>
  </si>
  <si>
    <t xml:space="preserve">Stümplen</t>
  </si>
  <si>
    <t xml:space="preserve">Origen tenía 2025 — corregido a 2026</t>
  </si>
  <si>
    <t xml:space="preserve">26030501</t>
  </si>
  <si>
    <t xml:space="preserve">Müller</t>
  </si>
  <si>
    <t xml:space="preserve">25090802</t>
  </si>
  <si>
    <t xml:space="preserve">Schitner</t>
  </si>
  <si>
    <t xml:space="preserve">25120802</t>
  </si>
  <si>
    <t xml:space="preserve">Freyer</t>
  </si>
  <si>
    <t xml:space="preserve">26011202</t>
  </si>
  <si>
    <t xml:space="preserve">Borchert</t>
  </si>
  <si>
    <t xml:space="preserve">EVENTOS PUNTUALES 2026</t>
  </si>
  <si>
    <t xml:space="preserve">Bodas, comuniones, cumpleaños y celebraciones de un día</t>
  </si>
  <si>
    <t xml:space="preserve">Fecha</t>
  </si>
  <si>
    <t xml:space="preserve">Evento</t>
  </si>
  <si>
    <t xml:space="preserve">PAX</t>
  </si>
  <si>
    <t xml:space="preserve">Organizador</t>
  </si>
  <si>
    <t xml:space="preserve">La Esquinita</t>
  </si>
  <si>
    <t xml:space="preserve">Cumpleaños Licandros</t>
  </si>
  <si>
    <t xml:space="preserve">Reservado</t>
  </si>
  <si>
    <t xml:space="preserve">Sin factura</t>
  </si>
  <si>
    <t xml:space="preserve">Boda Megan y Connor</t>
  </si>
  <si>
    <t xml:space="preserve">Licandro Weddings</t>
  </si>
  <si>
    <t xml:space="preserve">Sumar noche de boda</t>
  </si>
  <si>
    <t xml:space="preserve">Los Dragos</t>
  </si>
  <si>
    <t xml:space="preserve">Cumpleaños Inés</t>
  </si>
  <si>
    <t xml:space="preserve">18-19 abril</t>
  </si>
  <si>
    <t xml:space="preserve">Comunión Carla (proyecto)</t>
  </si>
  <si>
    <t xml:space="preserve">Elsa de Armas</t>
  </si>
  <si>
    <t xml:space="preserve">No cobrar — proyecto</t>
  </si>
  <si>
    <t xml:space="preserve">Cumpleaños Raquel y Daniel</t>
  </si>
  <si>
    <t xml:space="preserve">Boda Marta y Gabriel</t>
  </si>
  <si>
    <t xml:space="preserve">135</t>
  </si>
  <si>
    <t xml:space="preserve">Beatriz Cabañas</t>
  </si>
  <si>
    <t xml:space="preserve">Cumpleaños Haridian</t>
  </si>
  <si>
    <t xml:space="preserve">Pagada la mitad — sin factura</t>
  </si>
  <si>
    <t xml:space="preserve">Comunión Yarezzi (rereserva)</t>
  </si>
  <si>
    <t xml:space="preserve">30</t>
  </si>
  <si>
    <t xml:space="preserve">Esther</t>
  </si>
  <si>
    <t xml:space="preserve">Bodas en Tenerife S.L. — Claire López</t>
  </si>
  <si>
    <t xml:space="preserve">74</t>
  </si>
  <si>
    <t xml:space="preserve">Bodas en Tenerife</t>
  </si>
  <si>
    <t xml:space="preserve">B44781052</t>
  </si>
  <si>
    <t xml:space="preserve">Bautizo Alexander y Dayana</t>
  </si>
  <si>
    <t xml:space="preserve">40</t>
  </si>
  <si>
    <t xml:space="preserve">Carina y Emilio</t>
  </si>
  <si>
    <t xml:space="preserve">60</t>
  </si>
  <si>
    <t xml:space="preserve">Cumpleaños Goyo</t>
  </si>
  <si>
    <t xml:space="preserve">Carla y Enmanuel</t>
  </si>
  <si>
    <t xml:space="preserve">45</t>
  </si>
  <si>
    <t xml:space="preserve">Cumpleaños Paula</t>
  </si>
  <si>
    <t xml:space="preserve">Finde — sin factura</t>
  </si>
  <si>
    <t xml:space="preserve">Cumpleaños Yeray Corral</t>
  </si>
  <si>
    <t xml:space="preserve">¿Sin factura?</t>
  </si>
  <si>
    <t xml:space="preserve">Boda Javier y María</t>
  </si>
  <si>
    <t xml:space="preserve">Evento Carlos</t>
  </si>
  <si>
    <t xml:space="preserve">Boda Lucy y Brandon</t>
  </si>
  <si>
    <t xml:space="preserve">Boda Laura y Stefano</t>
  </si>
  <si>
    <t xml:space="preserve">Boda Aaron y Jade</t>
  </si>
  <si>
    <t xml:space="preserve">100</t>
  </si>
  <si>
    <t xml:space="preserve">Gail</t>
  </si>
  <si>
    <t xml:space="preserve">Carina y Javier</t>
  </si>
  <si>
    <t xml:space="preserve">Alua</t>
  </si>
  <si>
    <t xml:space="preserve">CANCELADA</t>
  </si>
  <si>
    <t xml:space="preserve">Claudia y Raúl</t>
  </si>
  <si>
    <t xml:space="preserve">80</t>
  </si>
  <si>
    <t xml:space="preserve">Verena y Kevin</t>
  </si>
  <si>
    <t xml:space="preserve">Licandros</t>
  </si>
  <si>
    <t xml:space="preserve">Anne Mari — Dalmart wedding</t>
  </si>
  <si>
    <t xml:space="preserve">35</t>
  </si>
  <si>
    <t xml:space="preserve">Dalmart</t>
  </si>
  <si>
    <t xml:space="preserve">Marta y Alejandro</t>
  </si>
  <si>
    <t xml:space="preserve">85</t>
  </si>
  <si>
    <t xml:space="preserve">Annica Cetrulo</t>
  </si>
  <si>
    <t xml:space="preserve">—</t>
  </si>
  <si>
    <t xml:space="preserve">Familia (julio-agosto)</t>
  </si>
  <si>
    <t xml:space="preserve">Bloqueado</t>
  </si>
  <si>
    <t xml:space="preserve">Bloqueo familiar verano</t>
  </si>
  <si>
    <t xml:space="preserve">TARIFAS DE REFERENCIA</t>
  </si>
  <si>
    <t xml:space="preserve">Concepto</t>
  </si>
  <si>
    <t xml:space="preserve">Importe (€)</t>
  </si>
  <si>
    <t xml:space="preserve">Temporada baja</t>
  </si>
  <si>
    <t xml:space="preserve">Precio/noche</t>
  </si>
  <si>
    <t xml:space="preserve">Temporada normal</t>
  </si>
  <si>
    <t xml:space="preserve">Temporada alta</t>
  </si>
  <si>
    <t xml:space="preserve">Extra persona adulto</t>
  </si>
  <si>
    <t xml:space="preserve">Por noche</t>
  </si>
  <si>
    <t xml:space="preserve">Extra persona niño</t>
  </si>
  <si>
    <t xml:space="preserve">Media (referencia)</t>
  </si>
  <si>
    <t xml:space="preserve">Calculada</t>
  </si>
  <si>
    <t xml:space="preserve">LOG DE LIMPIEZA Y CORRECCIONES</t>
  </si>
  <si>
    <t xml:space="preserve">ESTRUCTURA</t>
  </si>
  <si>
    <t xml:space="preserve">  • Se ha separado todo en 6 hojas: Resumen, Los Dragos, La Esquinita, Eventos, Tarifas, Notas.</t>
  </si>
  <si>
    <t xml:space="preserve">  • La hoja CALENDARIO original (vista visual) se ha eliminado: redundante con datos tabulares.</t>
  </si>
  <si>
    <t xml:space="preserve">  • Las dos casas estaban mezcladas en una hoja con columnas desalineadas → ahora cada una tiene su propia hoja.</t>
  </si>
  <si>
    <t xml:space="preserve">CORRECCIONES DE FECHAS</t>
  </si>
  <si>
    <t xml:space="preserve">  • LEPPICH: original ‘28/02/2026-7/03/2025’ → corregido a 28/02/2026 - 07/03/2026.</t>
  </si>
  <si>
    <t xml:space="preserve">  • Miedrich: original ‘14/04/25-29/4/2026’ → corregido a 14/04/2026 - 29/04/2026 (días = 15 confirma 2026).</t>
  </si>
  <si>
    <t xml:space="preserve">  • Stümplen: original ‘5-08-2025/16/08/2025’ → corregido a 05/08/2026 - 16/08/2026 (estaba en sección 2026).</t>
  </si>
  <si>
    <t xml:space="preserve">  • KUS: total y depósito estaban cruzados (1950 en columna depósito, 365 en limpieza). Recalculado coherentemente — REVISAR.</t>
  </si>
  <si>
    <t xml:space="preserve">EVENTOS</t>
  </si>
  <si>
    <t xml:space="preserve">  • Separados de las estancias (ocupan 1 día y no son alquileres de pernocta).</t>
  </si>
  <si>
    <t xml:space="preserve">  • Cumpleaños Inés (18-19 abril) ahora en hoja Eventos.</t>
  </si>
  <si>
    <t xml:space="preserve">  • Familia (julio-agosto Los Dragos) marcado como ‘Bloqueado’ sin fecha concreta.</t>
  </si>
  <si>
    <t xml:space="preserve">  • Bodas canceladas (Carina y Javier, Claudia y Raúl) marcadas con texto tachado.</t>
  </si>
  <si>
    <t xml:space="preserve">OCUPACIÓN — METODOLOGÍA</t>
  </si>
  <si>
    <t xml:space="preserve">  • La noche del check-in cuenta. La del check-out NO.</t>
  </si>
  <si>
    <t xml:space="preserve">  • Estancias que cruzan año: solo se cuentan las noches dentro de 2026.</t>
  </si>
  <si>
    <t xml:space="preserve">    Ej: Benöhr 27/12/2025-10/01/2026 = 14 noches totales, 9 en 2026.</t>
  </si>
  <si>
    <t xml:space="preserve">    Ej: Skender 19/12/2026-02/01/2027 = 14 noches totales, 13 en 2026.</t>
  </si>
  <si>
    <t xml:space="preserve">  • % Ocupación = noches 2026 / 365.</t>
  </si>
  <si>
    <t xml:space="preserve">ELIMINADO</t>
  </si>
  <si>
    <t xml:space="preserve">  • Celdas sueltas con cálculos huérfanos (1400, 470, 2335, 465, 705, 49.35…).</t>
  </si>
  <si>
    <t xml:space="preserve">  • Error '#REF' en P39 del original.</t>
  </si>
  <si>
    <t xml:space="preserve">  • Hoja ‘GASTOS DE REPOSICIÓN’ vacía: no se ha incluido (recreala si la necesitas).</t>
  </si>
  <si>
    <t xml:space="preserve">LO QUE DEBES REVISAR TÚ</t>
  </si>
  <si>
    <t xml:space="preserve">  • KUS (29/08-13/09): el original tenía total=365 y depósito=1950 cruzados. Asume valores que parecen correctos.</t>
  </si>
  <si>
    <t xml:space="preserve">  • SCHEP-OTTEVANGER: marcada ‘COMPROBAR 2025’ en el origen.</t>
  </si>
  <si>
    <t xml:space="preserve">  • Eventos sin factura: confirmar si finalmente la generan.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</si>
</sst>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0.0%"/>
    <numFmt numFmtId="167" formatCode="#,##0&quot; €&quot;"/>
    <numFmt numFmtId="168" formatCode="dd/mm/yyyy"/>
    <numFmt numFmtId="169" formatCode="#,##0.00&quot; €&quot;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2937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3"/>
      <color rgb="FF1F2937"/>
      <name val="Arial"/>
      <family val="0"/>
      <charset val="1"/>
    </font>
    <font>
      <i val="true"/>
      <sz val="10"/>
      <color rgb="FF6B7280"/>
      <name val="Arial"/>
      <family val="0"/>
      <charset val="1"/>
    </font>
    <font>
      <strike val="true"/>
      <sz val="10"/>
      <color rgb="FF9CA3AF"/>
      <name val="Arial"/>
      <family val="0"/>
      <charset val="1"/>
    </font>
    <font>
      <b val="true"/>
      <sz val="11"/>
      <color rgb="FF1F2937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2937"/>
        <bgColor rgb="FF333300"/>
      </patternFill>
    </fill>
    <fill>
      <patternFill patternType="solid">
        <fgColor rgb="FFF4E8EE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4E8EE"/>
      <rgbColor rgb="FFCCFFFF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33300"/>
      <rgbColor rgb="FF993300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22"/>
    <col collapsed="false" customWidth="true" hidden="false" outlineLevel="0" max="3" min="3" style="0" width="18"/>
    <col collapsed="false" customWidth="true" hidden="false" outlineLevel="0" max="4" min="4" style="0" width="22"/>
    <col collapsed="false" customWidth="true" hidden="false" outlineLevel="0" max="5" min="5" style="0" width="18"/>
    <col collapsed="false" customWidth="true" hidden="false" outlineLevel="0" max="6" min="6" style="0" width="16"/>
    <col collapsed="false" customWidth="true" hidden="false" outlineLevel="0" max="8" min="7" style="0" width="18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3" t="n">
        <v>365</v>
      </c>
    </row>
    <row r="4" customFormat="false" ht="27.75" hidden="false" customHeight="tru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</row>
    <row r="5" customFormat="false" ht="15" hidden="false" customHeight="false" outlineLevel="0" collapsed="false">
      <c r="A5" s="5" t="s">
        <v>10</v>
      </c>
      <c r="B5" s="6" t="n">
        <f aca="false">COUNTA('LOS DRAGOS'!A4:A20)</f>
        <v>16</v>
      </c>
      <c r="C5" s="6" t="n">
        <f aca="false">SUM('LOS DRAGOS'!H4:H20)</f>
        <v>354</v>
      </c>
      <c r="D5" s="7" t="n">
        <f aca="false">C5/$B$2</f>
        <v>0.96986301369863</v>
      </c>
      <c r="E5" s="8" t="n">
        <f aca="false">SUM('LOS DRAGOS'!L4:L20)</f>
        <v>57712</v>
      </c>
      <c r="F5" s="8" t="n">
        <f aca="false">SUM('LOS DRAGOS'!M4:M20)</f>
        <v>10224</v>
      </c>
      <c r="G5" s="8" t="n">
        <f aca="false">SUM('LOS DRAGOS'!N4:N20)</f>
        <v>42698</v>
      </c>
      <c r="H5" s="6" t="n">
        <f aca="false">COUNTIF(EVENTOS!C:C,"Los Dragos")</f>
        <v>6</v>
      </c>
    </row>
    <row r="6" customFormat="false" ht="15" hidden="false" customHeight="false" outlineLevel="0" collapsed="false">
      <c r="A6" s="5" t="s">
        <v>11</v>
      </c>
      <c r="B6" s="6" t="n">
        <f aca="false">COUNTA('LA ESQUINITA'!A4:A20)</f>
        <v>15</v>
      </c>
      <c r="C6" s="6" t="n">
        <f aca="false">SUM('LA ESQUINITA'!H4:H20)</f>
        <v>316</v>
      </c>
      <c r="D6" s="7" t="n">
        <f aca="false">C6/$B$2</f>
        <v>0.865753424657534</v>
      </c>
      <c r="E6" s="8" t="n">
        <f aca="false">SUM('LA ESQUINITA'!L4:L20)</f>
        <v>67172</v>
      </c>
      <c r="F6" s="8" t="n">
        <f aca="false">SUM('LA ESQUINITA'!M4:M20)</f>
        <v>11939.6</v>
      </c>
      <c r="G6" s="8" t="n">
        <f aca="false">SUM('LA ESQUINITA'!N4:N20)</f>
        <v>49906.4</v>
      </c>
      <c r="H6" s="6" t="n">
        <f aca="false">COUNTIF(EVENTOS!C:C,"La Esquinita")</f>
        <v>20</v>
      </c>
    </row>
    <row r="7" customFormat="false" ht="15" hidden="false" customHeight="false" outlineLevel="0" collapsed="false">
      <c r="A7" s="9" t="s">
        <v>12</v>
      </c>
      <c r="B7" s="10" t="n">
        <f aca="false">SUM(B5:B6)</f>
        <v>31</v>
      </c>
      <c r="C7" s="10" t="n">
        <f aca="false">SUM(C5:C6)</f>
        <v>670</v>
      </c>
      <c r="D7" s="11" t="n">
        <f aca="false">C7/(2*$B$2)</f>
        <v>0.917808219178082</v>
      </c>
      <c r="E7" s="12" t="n">
        <f aca="false">SUM(E5:E6)</f>
        <v>124884</v>
      </c>
      <c r="F7" s="12" t="n">
        <f aca="false">SUM(F5:F6)</f>
        <v>22163.6</v>
      </c>
      <c r="G7" s="12" t="n">
        <f aca="false">SUM(G5:G6)</f>
        <v>92604.4</v>
      </c>
      <c r="H7" s="10" t="n">
        <f aca="false">SUM(H5:H6)</f>
        <v>26</v>
      </c>
    </row>
    <row r="10" customFormat="false" ht="16.15" hidden="false" customHeight="false" outlineLevel="0" collapsed="false">
      <c r="A10" s="13" t="s">
        <v>13</v>
      </c>
      <c r="B10" s="13"/>
      <c r="C10" s="13"/>
      <c r="D10" s="13"/>
      <c r="E10" s="13"/>
      <c r="F10" s="13"/>
      <c r="G10" s="13"/>
      <c r="H10" s="13"/>
    </row>
    <row r="11" customFormat="false" ht="27.75" hidden="false" customHeight="true" outlineLevel="0" collapsed="false">
      <c r="A11" s="4" t="s">
        <v>14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19</v>
      </c>
      <c r="G11" s="4" t="s">
        <v>20</v>
      </c>
      <c r="H11" s="4"/>
    </row>
    <row r="12" customFormat="false" ht="15" hidden="false" customHeight="false" outlineLevel="0" collapsed="false">
      <c r="A12" s="5" t="s">
        <v>21</v>
      </c>
      <c r="B12" s="6" t="n">
        <v>23</v>
      </c>
      <c r="C12" s="7" t="n">
        <f aca="false">B12/31</f>
        <v>0.741935483870968</v>
      </c>
      <c r="D12" s="6" t="n">
        <v>23</v>
      </c>
      <c r="E12" s="7" t="n">
        <f aca="false">D12/31</f>
        <v>0.741935483870968</v>
      </c>
      <c r="F12" s="6" t="n">
        <f aca="false">B12+D12</f>
        <v>46</v>
      </c>
      <c r="G12" s="7" t="n">
        <f aca="false">F12/(2*31)</f>
        <v>0.741935483870968</v>
      </c>
    </row>
    <row r="13" customFormat="false" ht="15" hidden="false" customHeight="false" outlineLevel="0" collapsed="false">
      <c r="A13" s="5" t="s">
        <v>22</v>
      </c>
      <c r="B13" s="6" t="n">
        <v>17</v>
      </c>
      <c r="C13" s="7" t="n">
        <f aca="false">B13/28</f>
        <v>0.607142857142857</v>
      </c>
      <c r="D13" s="6" t="n">
        <v>26</v>
      </c>
      <c r="E13" s="7" t="n">
        <f aca="false">D13/28</f>
        <v>0.928571428571429</v>
      </c>
      <c r="F13" s="6" t="n">
        <f aca="false">B13+D13</f>
        <v>43</v>
      </c>
      <c r="G13" s="7" t="n">
        <f aca="false">F13/(2*28)</f>
        <v>0.767857142857143</v>
      </c>
    </row>
    <row r="14" customFormat="false" ht="15" hidden="false" customHeight="false" outlineLevel="0" collapsed="false">
      <c r="A14" s="5" t="s">
        <v>23</v>
      </c>
      <c r="B14" s="6" t="n">
        <v>19</v>
      </c>
      <c r="C14" s="7" t="n">
        <f aca="false">B14/31</f>
        <v>0.612903225806452</v>
      </c>
      <c r="D14" s="6" t="n">
        <v>16</v>
      </c>
      <c r="E14" s="7" t="n">
        <f aca="false">D14/31</f>
        <v>0.516129032258065</v>
      </c>
      <c r="F14" s="6" t="n">
        <f aca="false">B14+D14</f>
        <v>35</v>
      </c>
      <c r="G14" s="7" t="n">
        <f aca="false">F14/(2*31)</f>
        <v>0.564516129032258</v>
      </c>
    </row>
    <row r="15" customFormat="false" ht="15" hidden="false" customHeight="false" outlineLevel="0" collapsed="false">
      <c r="A15" s="5" t="s">
        <v>24</v>
      </c>
      <c r="B15" s="6" t="n">
        <v>4</v>
      </c>
      <c r="C15" s="7" t="n">
        <f aca="false">B15/30</f>
        <v>0.133333333333333</v>
      </c>
      <c r="D15" s="6" t="n">
        <v>21</v>
      </c>
      <c r="E15" s="7" t="n">
        <f aca="false">D15/30</f>
        <v>0.7</v>
      </c>
      <c r="F15" s="6" t="n">
        <f aca="false">B15+D15</f>
        <v>25</v>
      </c>
      <c r="G15" s="7" t="n">
        <f aca="false">F15/(2*30)</f>
        <v>0.416666666666667</v>
      </c>
    </row>
    <row r="16" customFormat="false" ht="15" hidden="false" customHeight="false" outlineLevel="0" collapsed="false">
      <c r="A16" s="5" t="s">
        <v>25</v>
      </c>
      <c r="B16" s="6" t="n">
        <v>8</v>
      </c>
      <c r="C16" s="7" t="n">
        <f aca="false">B16/31</f>
        <v>0.258064516129032</v>
      </c>
      <c r="D16" s="6" t="n">
        <v>0</v>
      </c>
      <c r="E16" s="7" t="n">
        <f aca="false">D16/31</f>
        <v>0</v>
      </c>
      <c r="F16" s="6" t="n">
        <f aca="false">B16+D16</f>
        <v>8</v>
      </c>
      <c r="G16" s="7" t="n">
        <f aca="false">F16/(2*31)</f>
        <v>0.129032258064516</v>
      </c>
    </row>
    <row r="17" customFormat="false" ht="15" hidden="false" customHeight="false" outlineLevel="0" collapsed="false">
      <c r="A17" s="5" t="s">
        <v>26</v>
      </c>
      <c r="B17" s="6" t="n">
        <v>17</v>
      </c>
      <c r="C17" s="7" t="n">
        <f aca="false">B17/30</f>
        <v>0.566666666666667</v>
      </c>
      <c r="D17" s="6" t="n">
        <v>0</v>
      </c>
      <c r="E17" s="7" t="n">
        <f aca="false">D17/30</f>
        <v>0</v>
      </c>
      <c r="F17" s="6" t="n">
        <f aca="false">B17+D17</f>
        <v>17</v>
      </c>
      <c r="G17" s="7" t="n">
        <f aca="false">F17/(2*30)</f>
        <v>0.283333333333333</v>
      </c>
    </row>
    <row r="18" customFormat="false" ht="15" hidden="false" customHeight="false" outlineLevel="0" collapsed="false">
      <c r="A18" s="5" t="s">
        <v>27</v>
      </c>
      <c r="B18" s="6" t="n">
        <v>0</v>
      </c>
      <c r="C18" s="7" t="n">
        <f aca="false">B18/31</f>
        <v>0</v>
      </c>
      <c r="D18" s="6" t="n">
        <v>0</v>
      </c>
      <c r="E18" s="7" t="n">
        <f aca="false">D18/31</f>
        <v>0</v>
      </c>
      <c r="F18" s="6" t="n">
        <f aca="false">B18+D18</f>
        <v>0</v>
      </c>
      <c r="G18" s="7" t="n">
        <f aca="false">F18/(2*31)</f>
        <v>0</v>
      </c>
    </row>
    <row r="19" customFormat="false" ht="15" hidden="false" customHeight="false" outlineLevel="0" collapsed="false">
      <c r="A19" s="5" t="s">
        <v>28</v>
      </c>
      <c r="B19" s="6" t="n">
        <v>3</v>
      </c>
      <c r="C19" s="7" t="n">
        <f aca="false">B19/31</f>
        <v>0.0967741935483871</v>
      </c>
      <c r="D19" s="6" t="n">
        <v>20</v>
      </c>
      <c r="E19" s="7" t="n">
        <f aca="false">D19/31</f>
        <v>0.645161290322581</v>
      </c>
      <c r="F19" s="6" t="n">
        <f aca="false">B19+D19</f>
        <v>23</v>
      </c>
      <c r="G19" s="7" t="n">
        <f aca="false">F19/(2*31)</f>
        <v>0.370967741935484</v>
      </c>
    </row>
    <row r="20" customFormat="false" ht="15" hidden="false" customHeight="false" outlineLevel="0" collapsed="false">
      <c r="A20" s="5" t="s">
        <v>29</v>
      </c>
      <c r="B20" s="6" t="n">
        <v>14</v>
      </c>
      <c r="C20" s="7" t="n">
        <f aca="false">B20/30</f>
        <v>0.466666666666667</v>
      </c>
      <c r="D20" s="6" t="n">
        <v>1</v>
      </c>
      <c r="E20" s="7" t="n">
        <f aca="false">D20/30</f>
        <v>0.0333333333333333</v>
      </c>
      <c r="F20" s="6" t="n">
        <f aca="false">B20+D20</f>
        <v>15</v>
      </c>
      <c r="G20" s="7" t="n">
        <f aca="false">F20/(2*30)</f>
        <v>0.25</v>
      </c>
    </row>
    <row r="21" customFormat="false" ht="15" hidden="false" customHeight="false" outlineLevel="0" collapsed="false">
      <c r="A21" s="5" t="s">
        <v>30</v>
      </c>
      <c r="B21" s="6" t="n">
        <v>23</v>
      </c>
      <c r="C21" s="7" t="n">
        <f aca="false">B21/31</f>
        <v>0.741935483870968</v>
      </c>
      <c r="D21" s="6" t="n">
        <v>7</v>
      </c>
      <c r="E21" s="7" t="n">
        <f aca="false">D21/31</f>
        <v>0.225806451612903</v>
      </c>
      <c r="F21" s="6" t="n">
        <f aca="false">B21+D21</f>
        <v>30</v>
      </c>
      <c r="G21" s="7" t="n">
        <f aca="false">F21/(2*31)</f>
        <v>0.483870967741936</v>
      </c>
    </row>
    <row r="22" customFormat="false" ht="15" hidden="false" customHeight="false" outlineLevel="0" collapsed="false">
      <c r="A22" s="5" t="s">
        <v>31</v>
      </c>
      <c r="B22" s="6" t="n">
        <v>22</v>
      </c>
      <c r="C22" s="7" t="n">
        <f aca="false">B22/30</f>
        <v>0.733333333333333</v>
      </c>
      <c r="D22" s="6" t="n">
        <v>14</v>
      </c>
      <c r="E22" s="7" t="n">
        <f aca="false">D22/30</f>
        <v>0.466666666666667</v>
      </c>
      <c r="F22" s="6" t="n">
        <f aca="false">B22+D22</f>
        <v>36</v>
      </c>
      <c r="G22" s="7" t="n">
        <f aca="false">F22/(2*30)</f>
        <v>0.6</v>
      </c>
    </row>
    <row r="23" customFormat="false" ht="15" hidden="false" customHeight="false" outlineLevel="0" collapsed="false">
      <c r="A23" s="5" t="s">
        <v>32</v>
      </c>
      <c r="B23" s="6" t="n">
        <v>27</v>
      </c>
      <c r="C23" s="7" t="n">
        <f aca="false">B23/31</f>
        <v>0.870967741935484</v>
      </c>
      <c r="D23" s="6" t="n">
        <v>30</v>
      </c>
      <c r="E23" s="7" t="n">
        <f aca="false">D23/31</f>
        <v>0.967741935483871</v>
      </c>
      <c r="F23" s="6" t="n">
        <f aca="false">B23+D23</f>
        <v>57</v>
      </c>
      <c r="G23" s="7" t="n">
        <f aca="false">F23/(2*31)</f>
        <v>0.919354838709677</v>
      </c>
    </row>
    <row r="24" customFormat="false" ht="15" hidden="false" customHeight="false" outlineLevel="0" collapsed="false">
      <c r="A24" s="9" t="s">
        <v>12</v>
      </c>
      <c r="B24" s="10" t="n">
        <f aca="false">SUM(B12:B23)</f>
        <v>177</v>
      </c>
      <c r="C24" s="11" t="n">
        <f aca="false">B24/365</f>
        <v>0.484931506849315</v>
      </c>
      <c r="D24" s="10" t="n">
        <f aca="false">SUM(D12:D23)</f>
        <v>158</v>
      </c>
      <c r="E24" s="11" t="n">
        <f aca="false">D24/365</f>
        <v>0.432876712328767</v>
      </c>
      <c r="F24" s="10" t="n">
        <f aca="false">SUM(F12:F23)</f>
        <v>335</v>
      </c>
      <c r="G24" s="11" t="n">
        <f aca="false">F24/(2*365)</f>
        <v>0.458904109589041</v>
      </c>
    </row>
  </sheetData>
  <mergeCells count="2">
    <mergeCell ref="A1:H1"/>
    <mergeCell ref="A10:H10"/>
  </mergeCells>
  <conditionalFormatting sqref="C12:C23">
    <cfRule type="colorScale" priority="2">
      <colorScale>
        <cfvo type="num" val="0"/>
        <cfvo type="num" val="0.5"/>
        <cfvo type="num" val="1"/>
        <color rgb="FFFEF3C7"/>
        <color rgb="FFFBBF24"/>
        <color rgb="FFA86390"/>
      </colorScale>
    </cfRule>
  </conditionalFormatting>
  <conditionalFormatting sqref="E12:E23">
    <cfRule type="colorScale" priority="3">
      <colorScale>
        <cfvo type="num" val="0"/>
        <cfvo type="num" val="0.5"/>
        <cfvo type="num" val="1"/>
        <color rgb="FFFEF3C7"/>
        <color rgb="FFFBBF24"/>
        <color rgb="FFA86390"/>
      </colorScale>
    </cfRule>
  </conditionalFormatting>
  <conditionalFormatting sqref="G12:G23">
    <cfRule type="colorScale" priority="4">
      <colorScale>
        <cfvo type="num" val="0"/>
        <cfvo type="num" val="0.5"/>
        <cfvo type="num" val="1"/>
        <color rgb="FFFEF3C7"/>
        <color rgb="FFFBBF24"/>
        <color rgb="FFA86390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3"/>
    <col collapsed="false" customWidth="true" hidden="false" outlineLevel="0" max="4" min="3" style="0" width="12"/>
    <col collapsed="false" customWidth="true" hidden="false" outlineLevel="0" max="5" min="5" style="0" width="22"/>
    <col collapsed="false" customWidth="true" hidden="false" outlineLevel="0" max="6" min="6" style="0" width="9"/>
    <col collapsed="false" customWidth="true" hidden="false" outlineLevel="0" max="7" min="7" style="0" width="8"/>
    <col collapsed="false" customWidth="true" hidden="false" outlineLevel="0" max="8" min="8" style="0" width="13"/>
    <col collapsed="false" customWidth="true" hidden="false" outlineLevel="0" max="9" min="9" style="0" width="14"/>
    <col collapsed="false" customWidth="true" hidden="false" outlineLevel="0" max="10" min="10" style="0" width="12"/>
    <col collapsed="false" customWidth="true" hidden="false" outlineLevel="0" max="11" min="11" style="0" width="11"/>
    <col collapsed="false" customWidth="true" hidden="false" outlineLevel="0" max="12" min="12" style="0" width="13"/>
    <col collapsed="false" customWidth="true" hidden="false" outlineLevel="0" max="13" min="13" style="0" width="14"/>
    <col collapsed="false" customWidth="true" hidden="false" outlineLevel="0" max="14" min="14" style="0" width="16"/>
    <col collapsed="false" customWidth="true" hidden="false" outlineLevel="0" max="15" min="15" style="0" width="32"/>
  </cols>
  <sheetData>
    <row r="1" customFormat="false" ht="30" hidden="false" customHeight="true" outlineLevel="0" collapsed="false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A2" s="14" t="s">
        <v>34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customFormat="false" ht="27.75" hidden="false" customHeight="true" outlineLevel="0" collapsed="false">
      <c r="A3" s="4" t="s">
        <v>35</v>
      </c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4" t="s">
        <v>43</v>
      </c>
      <c r="J3" s="4" t="s">
        <v>44</v>
      </c>
      <c r="K3" s="4" t="s">
        <v>45</v>
      </c>
      <c r="L3" s="4" t="s">
        <v>46</v>
      </c>
      <c r="M3" s="4" t="s">
        <v>47</v>
      </c>
      <c r="N3" s="4" t="s">
        <v>8</v>
      </c>
      <c r="O3" s="4" t="s">
        <v>48</v>
      </c>
    </row>
    <row r="4" customFormat="false" ht="21.75" hidden="false" customHeight="true" outlineLevel="0" collapsed="false">
      <c r="A4" s="6" t="s">
        <v>49</v>
      </c>
      <c r="B4" s="6" t="s">
        <v>50</v>
      </c>
      <c r="C4" s="15" t="n">
        <v>46018</v>
      </c>
      <c r="D4" s="15" t="n">
        <v>46032</v>
      </c>
      <c r="E4" s="5" t="s">
        <v>51</v>
      </c>
      <c r="F4" s="6" t="n">
        <v>2</v>
      </c>
      <c r="G4" s="6" t="n">
        <v>0</v>
      </c>
      <c r="H4" s="6" t="n">
        <v>9</v>
      </c>
      <c r="I4" s="6" t="n">
        <v>14</v>
      </c>
      <c r="J4" s="6" t="s">
        <v>52</v>
      </c>
      <c r="K4" s="16" t="n">
        <v>170</v>
      </c>
      <c r="L4" s="16" t="n">
        <v>2640</v>
      </c>
      <c r="M4" s="16" t="n">
        <v>438</v>
      </c>
      <c r="N4" s="16" t="n">
        <v>2032</v>
      </c>
      <c r="O4" s="5" t="s">
        <v>53</v>
      </c>
    </row>
    <row r="5" customFormat="false" ht="21.75" hidden="false" customHeight="true" outlineLevel="0" collapsed="false">
      <c r="A5" s="6" t="s">
        <v>54</v>
      </c>
      <c r="B5" s="6" t="s">
        <v>50</v>
      </c>
      <c r="C5" s="15" t="n">
        <v>46037</v>
      </c>
      <c r="D5" s="15" t="n">
        <v>46049</v>
      </c>
      <c r="E5" s="5" t="s">
        <v>55</v>
      </c>
      <c r="F5" s="6" t="n">
        <v>2</v>
      </c>
      <c r="G5" s="6" t="n">
        <v>0</v>
      </c>
      <c r="H5" s="6" t="n">
        <v>12</v>
      </c>
      <c r="I5" s="6" t="n">
        <v>12</v>
      </c>
      <c r="J5" s="6" t="s">
        <v>56</v>
      </c>
      <c r="K5" s="16" t="n">
        <v>155</v>
      </c>
      <c r="L5" s="16" t="n">
        <v>1860</v>
      </c>
      <c r="M5" s="16" t="n">
        <v>341</v>
      </c>
      <c r="N5" s="16" t="n">
        <v>1604</v>
      </c>
      <c r="O5" s="5" t="s">
        <v>53</v>
      </c>
    </row>
    <row r="6" customFormat="false" ht="21.75" hidden="false" customHeight="true" outlineLevel="0" collapsed="false">
      <c r="A6" s="6" t="s">
        <v>57</v>
      </c>
      <c r="B6" s="6" t="s">
        <v>50</v>
      </c>
      <c r="C6" s="15" t="n">
        <v>46052</v>
      </c>
      <c r="D6" s="15" t="n">
        <v>46059</v>
      </c>
      <c r="E6" s="5" t="s">
        <v>58</v>
      </c>
      <c r="F6" s="6" t="n">
        <v>2</v>
      </c>
      <c r="G6" s="6" t="n">
        <v>0</v>
      </c>
      <c r="H6" s="6" t="n">
        <v>7</v>
      </c>
      <c r="I6" s="6" t="n">
        <v>7</v>
      </c>
      <c r="J6" s="6" t="s">
        <v>59</v>
      </c>
      <c r="K6" s="16" t="n">
        <v>150</v>
      </c>
      <c r="L6" s="16" t="n">
        <v>1190</v>
      </c>
      <c r="M6" s="16" t="n">
        <v>180</v>
      </c>
      <c r="N6" s="16" t="n">
        <v>860</v>
      </c>
      <c r="O6" s="5"/>
    </row>
    <row r="7" customFormat="false" ht="21.75" hidden="false" customHeight="true" outlineLevel="0" collapsed="false">
      <c r="A7" s="6" t="s">
        <v>60</v>
      </c>
      <c r="B7" s="6" t="s">
        <v>50</v>
      </c>
      <c r="C7" s="15" t="n">
        <v>46070</v>
      </c>
      <c r="D7" s="15" t="n">
        <v>46090</v>
      </c>
      <c r="E7" s="5" t="s">
        <v>61</v>
      </c>
      <c r="F7" s="6" t="n">
        <v>2</v>
      </c>
      <c r="G7" s="6" t="n">
        <v>0</v>
      </c>
      <c r="H7" s="6" t="n">
        <v>20</v>
      </c>
      <c r="I7" s="6" t="n">
        <v>20</v>
      </c>
      <c r="J7" s="6" t="s">
        <v>59</v>
      </c>
      <c r="K7" s="16" t="n">
        <v>150</v>
      </c>
      <c r="L7" s="16" t="n">
        <v>3000</v>
      </c>
      <c r="M7" s="16" t="n">
        <v>570</v>
      </c>
      <c r="N7" s="16" t="n">
        <v>2280</v>
      </c>
      <c r="O7" s="5"/>
    </row>
    <row r="8" customFormat="false" ht="21.75" hidden="false" customHeight="true" outlineLevel="0" collapsed="false">
      <c r="A8" s="6" t="s">
        <v>62</v>
      </c>
      <c r="B8" s="6" t="s">
        <v>50</v>
      </c>
      <c r="C8" s="15" t="n">
        <v>46092</v>
      </c>
      <c r="D8" s="15" t="n">
        <v>46099</v>
      </c>
      <c r="E8" s="5" t="s">
        <v>63</v>
      </c>
      <c r="F8" s="6" t="n">
        <v>2</v>
      </c>
      <c r="G8" s="6" t="n">
        <v>0</v>
      </c>
      <c r="H8" s="6" t="n">
        <v>7</v>
      </c>
      <c r="I8" s="6" t="n">
        <v>7</v>
      </c>
      <c r="J8" s="6" t="s">
        <v>56</v>
      </c>
      <c r="K8" s="16" t="n">
        <v>155</v>
      </c>
      <c r="L8" s="16" t="n">
        <v>1086</v>
      </c>
      <c r="M8" s="16" t="n">
        <v>186</v>
      </c>
      <c r="N8" s="16" t="n">
        <v>745</v>
      </c>
      <c r="O8" s="5"/>
    </row>
    <row r="9" customFormat="false" ht="21.75" hidden="false" customHeight="true" outlineLevel="0" collapsed="false">
      <c r="A9" s="6" t="s">
        <v>64</v>
      </c>
      <c r="B9" s="6" t="s">
        <v>50</v>
      </c>
      <c r="C9" s="15" t="n">
        <v>46109</v>
      </c>
      <c r="D9" s="15" t="n">
        <v>46117</v>
      </c>
      <c r="E9" s="5" t="s">
        <v>65</v>
      </c>
      <c r="F9" s="6" t="n">
        <v>2</v>
      </c>
      <c r="G9" s="6" t="n">
        <v>0</v>
      </c>
      <c r="H9" s="6" t="n">
        <v>8</v>
      </c>
      <c r="I9" s="6" t="n">
        <v>8</v>
      </c>
      <c r="J9" s="6" t="s">
        <v>56</v>
      </c>
      <c r="K9" s="16" t="n">
        <v>155</v>
      </c>
      <c r="L9" s="16" t="n">
        <v>1240</v>
      </c>
      <c r="M9" s="16" t="n">
        <v>217</v>
      </c>
      <c r="N9" s="16" t="n">
        <v>868</v>
      </c>
      <c r="O9" s="5"/>
    </row>
    <row r="10" customFormat="false" ht="21.75" hidden="false" customHeight="true" outlineLevel="0" collapsed="false">
      <c r="A10" s="6" t="s">
        <v>66</v>
      </c>
      <c r="B10" s="6" t="s">
        <v>50</v>
      </c>
      <c r="C10" s="15" t="n">
        <v>46150</v>
      </c>
      <c r="D10" s="15" t="n">
        <v>46158</v>
      </c>
      <c r="E10" s="5" t="s">
        <v>67</v>
      </c>
      <c r="F10" s="6" t="n">
        <v>2</v>
      </c>
      <c r="G10" s="6" t="n">
        <v>0</v>
      </c>
      <c r="H10" s="6" t="n">
        <v>8</v>
      </c>
      <c r="I10" s="6" t="n">
        <v>8</v>
      </c>
      <c r="J10" s="6" t="s">
        <v>68</v>
      </c>
      <c r="K10" s="16" t="n">
        <v>125</v>
      </c>
      <c r="L10" s="16" t="n">
        <v>1000</v>
      </c>
      <c r="M10" s="16" t="n">
        <v>175</v>
      </c>
      <c r="N10" s="16" t="n">
        <v>700</v>
      </c>
      <c r="O10" s="5"/>
    </row>
    <row r="11" customFormat="false" ht="21.75" hidden="false" customHeight="true" outlineLevel="0" collapsed="false">
      <c r="A11" s="6" t="s">
        <v>69</v>
      </c>
      <c r="B11" s="6" t="s">
        <v>50</v>
      </c>
      <c r="C11" s="15" t="n">
        <v>46175</v>
      </c>
      <c r="D11" s="15" t="n">
        <v>46182</v>
      </c>
      <c r="E11" s="5" t="s">
        <v>70</v>
      </c>
      <c r="F11" s="6" t="n">
        <v>2</v>
      </c>
      <c r="G11" s="6" t="n">
        <v>2</v>
      </c>
      <c r="H11" s="6" t="n">
        <v>7</v>
      </c>
      <c r="I11" s="6" t="n">
        <v>7</v>
      </c>
      <c r="J11" s="6" t="s">
        <v>71</v>
      </c>
      <c r="K11" s="16" t="n">
        <v>160</v>
      </c>
      <c r="L11" s="16" t="n">
        <v>1120</v>
      </c>
      <c r="M11" s="16" t="n">
        <v>192</v>
      </c>
      <c r="N11" s="16" t="n">
        <v>768</v>
      </c>
      <c r="O11" s="5"/>
    </row>
    <row r="12" customFormat="false" ht="21.75" hidden="false" customHeight="true" outlineLevel="0" collapsed="false">
      <c r="A12" s="6" t="s">
        <v>72</v>
      </c>
      <c r="B12" s="6" t="s">
        <v>50</v>
      </c>
      <c r="C12" s="15" t="n">
        <v>46186</v>
      </c>
      <c r="D12" s="15" t="n">
        <v>46196</v>
      </c>
      <c r="E12" s="5" t="s">
        <v>73</v>
      </c>
      <c r="F12" s="6" t="n">
        <v>2</v>
      </c>
      <c r="G12" s="6" t="n">
        <v>0</v>
      </c>
      <c r="H12" s="6" t="n">
        <v>10</v>
      </c>
      <c r="I12" s="6" t="n">
        <v>10</v>
      </c>
      <c r="J12" s="6" t="s">
        <v>74</v>
      </c>
      <c r="K12" s="16" t="n">
        <v>130</v>
      </c>
      <c r="L12" s="16" t="n">
        <v>1300</v>
      </c>
      <c r="M12" s="16" t="n">
        <v>234</v>
      </c>
      <c r="N12" s="16" t="n">
        <v>936</v>
      </c>
      <c r="O12" s="5"/>
    </row>
    <row r="13" customFormat="false" ht="21.75" hidden="false" customHeight="true" outlineLevel="0" collapsed="false">
      <c r="A13" s="6" t="s">
        <v>75</v>
      </c>
      <c r="B13" s="6" t="s">
        <v>50</v>
      </c>
      <c r="C13" s="15" t="n">
        <v>46263</v>
      </c>
      <c r="D13" s="15" t="n">
        <v>46278</v>
      </c>
      <c r="E13" s="5" t="s">
        <v>76</v>
      </c>
      <c r="F13" s="6" t="n">
        <v>2</v>
      </c>
      <c r="G13" s="6" t="n">
        <v>0</v>
      </c>
      <c r="H13" s="6" t="n">
        <v>15</v>
      </c>
      <c r="I13" s="6" t="n">
        <v>15</v>
      </c>
      <c r="J13" s="6" t="s">
        <v>77</v>
      </c>
      <c r="K13" s="16" t="n">
        <v>125</v>
      </c>
      <c r="L13" s="16" t="n">
        <v>2315</v>
      </c>
      <c r="M13" s="16" t="n">
        <v>365</v>
      </c>
      <c r="N13" s="16" t="n">
        <v>1460</v>
      </c>
      <c r="O13" s="5" t="s">
        <v>78</v>
      </c>
    </row>
    <row r="14" customFormat="false" ht="21.75" hidden="false" customHeight="true" outlineLevel="0" collapsed="false">
      <c r="A14" s="6" t="s">
        <v>79</v>
      </c>
      <c r="B14" s="6" t="s">
        <v>50</v>
      </c>
      <c r="C14" s="15" t="n">
        <v>46294</v>
      </c>
      <c r="D14" s="15" t="n">
        <v>46308</v>
      </c>
      <c r="E14" s="5" t="s">
        <v>80</v>
      </c>
      <c r="F14" s="6" t="n">
        <v>2</v>
      </c>
      <c r="G14" s="6" t="n">
        <v>0</v>
      </c>
      <c r="H14" s="6" t="n">
        <v>14</v>
      </c>
      <c r="I14" s="6" t="n">
        <v>14</v>
      </c>
      <c r="J14" s="6" t="s">
        <v>56</v>
      </c>
      <c r="K14" s="16" t="n">
        <v>155</v>
      </c>
      <c r="L14" s="16" t="n">
        <v>2170</v>
      </c>
      <c r="M14" s="16" t="n">
        <v>403</v>
      </c>
      <c r="N14" s="16" t="n">
        <v>1612</v>
      </c>
      <c r="O14" s="5"/>
    </row>
    <row r="15" customFormat="false" ht="21.75" hidden="false" customHeight="true" outlineLevel="0" collapsed="false">
      <c r="A15" s="6" t="s">
        <v>81</v>
      </c>
      <c r="B15" s="6" t="s">
        <v>50</v>
      </c>
      <c r="C15" s="15" t="n">
        <v>46316</v>
      </c>
      <c r="D15" s="15" t="n">
        <v>46328</v>
      </c>
      <c r="E15" s="5" t="s">
        <v>82</v>
      </c>
      <c r="F15" s="6" t="n">
        <v>2</v>
      </c>
      <c r="G15" s="6" t="n">
        <v>0</v>
      </c>
      <c r="H15" s="6" t="n">
        <v>12</v>
      </c>
      <c r="I15" s="6" t="n">
        <v>12</v>
      </c>
      <c r="J15" s="6" t="s">
        <v>56</v>
      </c>
      <c r="K15" s="16" t="n">
        <v>155</v>
      </c>
      <c r="L15" s="16" t="n">
        <v>2100</v>
      </c>
      <c r="M15" s="16" t="n">
        <v>341</v>
      </c>
      <c r="N15" s="16" t="n">
        <v>1604</v>
      </c>
      <c r="O15" s="5"/>
    </row>
    <row r="16" customFormat="false" ht="21.75" hidden="false" customHeight="true" outlineLevel="0" collapsed="false">
      <c r="A16" s="6" t="s">
        <v>83</v>
      </c>
      <c r="B16" s="6" t="s">
        <v>50</v>
      </c>
      <c r="C16" s="15" t="n">
        <v>46328</v>
      </c>
      <c r="D16" s="15" t="n">
        <v>46349</v>
      </c>
      <c r="E16" s="5" t="s">
        <v>84</v>
      </c>
      <c r="F16" s="6" t="n">
        <v>2</v>
      </c>
      <c r="G16" s="6" t="n">
        <v>0</v>
      </c>
      <c r="H16" s="6" t="n">
        <v>21</v>
      </c>
      <c r="I16" s="6" t="n">
        <v>21</v>
      </c>
      <c r="J16" s="6" t="s">
        <v>56</v>
      </c>
      <c r="K16" s="16" t="n">
        <v>155</v>
      </c>
      <c r="L16" s="16" t="n">
        <v>3255</v>
      </c>
      <c r="M16" s="16" t="n">
        <v>620</v>
      </c>
      <c r="N16" s="16" t="n">
        <v>2480</v>
      </c>
      <c r="O16" s="5" t="s">
        <v>53</v>
      </c>
    </row>
    <row r="17" customFormat="false" ht="21.75" hidden="false" customHeight="true" outlineLevel="0" collapsed="false">
      <c r="A17" s="6" t="s">
        <v>85</v>
      </c>
      <c r="B17" s="6" t="s">
        <v>50</v>
      </c>
      <c r="C17" s="15" t="n">
        <v>46361</v>
      </c>
      <c r="D17" s="15" t="n">
        <v>46375</v>
      </c>
      <c r="E17" s="5" t="s">
        <v>86</v>
      </c>
      <c r="F17" s="6" t="n">
        <v>2</v>
      </c>
      <c r="G17" s="6" t="n">
        <v>0</v>
      </c>
      <c r="H17" s="6" t="n">
        <v>14</v>
      </c>
      <c r="I17" s="6" t="n">
        <v>14</v>
      </c>
      <c r="J17" s="6" t="s">
        <v>56</v>
      </c>
      <c r="K17" s="16" t="n">
        <v>155</v>
      </c>
      <c r="L17" s="16" t="n">
        <v>2170</v>
      </c>
      <c r="M17" s="16" t="n">
        <v>403</v>
      </c>
      <c r="N17" s="16" t="n">
        <v>1612</v>
      </c>
      <c r="O17" s="5"/>
    </row>
    <row r="18" customFormat="false" ht="21.75" hidden="false" customHeight="true" outlineLevel="0" collapsed="false">
      <c r="A18" s="6" t="s">
        <v>87</v>
      </c>
      <c r="B18" s="6" t="s">
        <v>50</v>
      </c>
      <c r="C18" s="15" t="n">
        <v>46375</v>
      </c>
      <c r="D18" s="15" t="n">
        <v>46389</v>
      </c>
      <c r="E18" s="5" t="s">
        <v>88</v>
      </c>
      <c r="F18" s="6" t="n">
        <v>2</v>
      </c>
      <c r="G18" s="6" t="n">
        <v>0</v>
      </c>
      <c r="H18" s="6" t="n">
        <v>13</v>
      </c>
      <c r="I18" s="6" t="n">
        <v>14</v>
      </c>
      <c r="J18" s="6" t="s">
        <v>89</v>
      </c>
      <c r="K18" s="16" t="n">
        <v>175</v>
      </c>
      <c r="L18" s="16" t="n">
        <v>2410</v>
      </c>
      <c r="M18" s="16" t="n">
        <v>447</v>
      </c>
      <c r="N18" s="16" t="n">
        <v>1788</v>
      </c>
      <c r="O18" s="5"/>
    </row>
    <row r="20" customFormat="false" ht="15" hidden="false" customHeight="false" outlineLevel="0" collapsed="false">
      <c r="A20" s="9" t="s">
        <v>12</v>
      </c>
      <c r="B20" s="10"/>
      <c r="C20" s="10"/>
      <c r="D20" s="10"/>
      <c r="E20" s="10"/>
      <c r="F20" s="10"/>
      <c r="G20" s="10"/>
      <c r="H20" s="10" t="n">
        <f aca="false">SUM(H4:H18)</f>
        <v>177</v>
      </c>
      <c r="I20" s="10" t="n">
        <f aca="false">SUM(I4:I18)</f>
        <v>183</v>
      </c>
      <c r="J20" s="10"/>
      <c r="K20" s="10"/>
      <c r="L20" s="12" t="n">
        <f aca="false">SUM(L4:L18)</f>
        <v>28856</v>
      </c>
      <c r="M20" s="12" t="n">
        <f aca="false">SUM(M4:M18)</f>
        <v>5112</v>
      </c>
      <c r="N20" s="12" t="n">
        <f aca="false">SUM(N4:N18)</f>
        <v>21349</v>
      </c>
      <c r="O20" s="10"/>
    </row>
  </sheetData>
  <mergeCells count="2">
    <mergeCell ref="A1:N1"/>
    <mergeCell ref="A2:N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3"/>
    <col collapsed="false" customWidth="true" hidden="false" outlineLevel="0" max="4" min="3" style="0" width="12"/>
    <col collapsed="false" customWidth="true" hidden="false" outlineLevel="0" max="5" min="5" style="0" width="22"/>
    <col collapsed="false" customWidth="true" hidden="false" outlineLevel="0" max="6" min="6" style="0" width="9"/>
    <col collapsed="false" customWidth="true" hidden="false" outlineLevel="0" max="7" min="7" style="0" width="8"/>
    <col collapsed="false" customWidth="true" hidden="false" outlineLevel="0" max="8" min="8" style="0" width="13"/>
    <col collapsed="false" customWidth="true" hidden="false" outlineLevel="0" max="9" min="9" style="0" width="14"/>
    <col collapsed="false" customWidth="true" hidden="false" outlineLevel="0" max="10" min="10" style="0" width="12"/>
    <col collapsed="false" customWidth="true" hidden="false" outlineLevel="0" max="11" min="11" style="0" width="11"/>
    <col collapsed="false" customWidth="true" hidden="false" outlineLevel="0" max="12" min="12" style="0" width="13"/>
    <col collapsed="false" customWidth="true" hidden="false" outlineLevel="0" max="13" min="13" style="0" width="14"/>
    <col collapsed="false" customWidth="true" hidden="false" outlineLevel="0" max="14" min="14" style="0" width="16"/>
    <col collapsed="false" customWidth="true" hidden="false" outlineLevel="0" max="15" min="15" style="0" width="32"/>
  </cols>
  <sheetData>
    <row r="1" customFormat="false" ht="30" hidden="false" customHeight="true" outlineLevel="0" collapsed="false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A2" s="14" t="s">
        <v>34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customFormat="false" ht="27.75" hidden="false" customHeight="true" outlineLevel="0" collapsed="false">
      <c r="A3" s="4" t="s">
        <v>35</v>
      </c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4" t="s">
        <v>43</v>
      </c>
      <c r="J3" s="4" t="s">
        <v>44</v>
      </c>
      <c r="K3" s="4" t="s">
        <v>45</v>
      </c>
      <c r="L3" s="4" t="s">
        <v>46</v>
      </c>
      <c r="M3" s="4" t="s">
        <v>47</v>
      </c>
      <c r="N3" s="4" t="s">
        <v>8</v>
      </c>
      <c r="O3" s="4" t="s">
        <v>48</v>
      </c>
    </row>
    <row r="4" customFormat="false" ht="21.75" hidden="false" customHeight="true" outlineLevel="0" collapsed="false">
      <c r="A4" s="6" t="s">
        <v>91</v>
      </c>
      <c r="B4" s="6" t="s">
        <v>50</v>
      </c>
      <c r="C4" s="15" t="n">
        <v>46014</v>
      </c>
      <c r="D4" s="15" t="n">
        <v>46025</v>
      </c>
      <c r="E4" s="5" t="s">
        <v>92</v>
      </c>
      <c r="F4" s="6" t="n">
        <v>2</v>
      </c>
      <c r="G4" s="6" t="n">
        <v>1</v>
      </c>
      <c r="H4" s="6" t="n">
        <v>2</v>
      </c>
      <c r="I4" s="6" t="n">
        <v>11</v>
      </c>
      <c r="J4" s="6" t="s">
        <v>93</v>
      </c>
      <c r="K4" s="16" t="n">
        <v>255</v>
      </c>
      <c r="L4" s="16" t="n">
        <v>3025</v>
      </c>
      <c r="M4" s="16" t="n">
        <v>510</v>
      </c>
      <c r="N4" s="16" t="n">
        <v>2260</v>
      </c>
      <c r="O4" s="5" t="s">
        <v>94</v>
      </c>
    </row>
    <row r="5" customFormat="false" ht="21.75" hidden="false" customHeight="true" outlineLevel="0" collapsed="false">
      <c r="A5" s="6" t="s">
        <v>95</v>
      </c>
      <c r="B5" s="6" t="s">
        <v>50</v>
      </c>
      <c r="C5" s="15" t="n">
        <v>46032</v>
      </c>
      <c r="D5" s="15" t="n">
        <v>46046</v>
      </c>
      <c r="E5" s="5" t="s">
        <v>96</v>
      </c>
      <c r="F5" s="6" t="n">
        <v>2</v>
      </c>
      <c r="G5" s="6" t="n">
        <v>0</v>
      </c>
      <c r="H5" s="6" t="n">
        <v>14</v>
      </c>
      <c r="I5" s="6" t="n">
        <v>14</v>
      </c>
      <c r="J5" s="6" t="s">
        <v>97</v>
      </c>
      <c r="K5" s="16" t="n">
        <v>180</v>
      </c>
      <c r="L5" s="16" t="n">
        <v>2520</v>
      </c>
      <c r="M5" s="16" t="n">
        <v>468</v>
      </c>
      <c r="N5" s="16" t="n">
        <v>1872</v>
      </c>
      <c r="O5" s="5" t="s">
        <v>98</v>
      </c>
    </row>
    <row r="6" customFormat="false" ht="21.75" hidden="false" customHeight="true" outlineLevel="0" collapsed="false">
      <c r="A6" s="6" t="s">
        <v>99</v>
      </c>
      <c r="B6" s="6" t="s">
        <v>50</v>
      </c>
      <c r="C6" s="15" t="n">
        <v>46046</v>
      </c>
      <c r="D6" s="15" t="n">
        <v>46053</v>
      </c>
      <c r="E6" s="5" t="s">
        <v>100</v>
      </c>
      <c r="F6" s="6" t="n">
        <v>2</v>
      </c>
      <c r="G6" s="6" t="n">
        <v>0</v>
      </c>
      <c r="H6" s="6" t="n">
        <v>7</v>
      </c>
      <c r="I6" s="6" t="n">
        <v>7</v>
      </c>
      <c r="J6" s="6" t="s">
        <v>97</v>
      </c>
      <c r="K6" s="16" t="n">
        <v>180</v>
      </c>
      <c r="L6" s="16" t="n">
        <v>1260</v>
      </c>
      <c r="M6" s="16" t="n">
        <v>216</v>
      </c>
      <c r="N6" s="16" t="n">
        <v>1004</v>
      </c>
      <c r="O6" s="5"/>
    </row>
    <row r="7" customFormat="false" ht="21.75" hidden="false" customHeight="true" outlineLevel="0" collapsed="false">
      <c r="A7" s="6" t="s">
        <v>101</v>
      </c>
      <c r="B7" s="6" t="s">
        <v>50</v>
      </c>
      <c r="C7" s="15" t="n">
        <v>46054</v>
      </c>
      <c r="D7" s="15" t="n">
        <v>46072</v>
      </c>
      <c r="E7" s="5" t="s">
        <v>102</v>
      </c>
      <c r="F7" s="6" t="n">
        <v>2</v>
      </c>
      <c r="G7" s="6" t="n">
        <v>1</v>
      </c>
      <c r="H7" s="6" t="n">
        <v>18</v>
      </c>
      <c r="I7" s="6" t="n">
        <v>18</v>
      </c>
      <c r="J7" s="6" t="s">
        <v>97</v>
      </c>
      <c r="K7" s="16" t="n">
        <v>192</v>
      </c>
      <c r="L7" s="16" t="n">
        <v>3816</v>
      </c>
      <c r="M7" s="16" t="n">
        <v>652.8</v>
      </c>
      <c r="N7" s="16" t="n">
        <v>2971.2</v>
      </c>
      <c r="O7" s="5" t="s">
        <v>53</v>
      </c>
    </row>
    <row r="8" customFormat="false" ht="21.75" hidden="false" customHeight="true" outlineLevel="0" collapsed="false">
      <c r="A8" s="6" t="s">
        <v>103</v>
      </c>
      <c r="B8" s="6" t="s">
        <v>50</v>
      </c>
      <c r="C8" s="15" t="n">
        <v>46072</v>
      </c>
      <c r="D8" s="15" t="n">
        <v>46079</v>
      </c>
      <c r="E8" s="5" t="s">
        <v>104</v>
      </c>
      <c r="F8" s="6" t="n">
        <v>2</v>
      </c>
      <c r="G8" s="6" t="n">
        <v>0</v>
      </c>
      <c r="H8" s="6" t="n">
        <v>7</v>
      </c>
      <c r="I8" s="6" t="n">
        <v>7</v>
      </c>
      <c r="J8" s="6" t="s">
        <v>97</v>
      </c>
      <c r="K8" s="16" t="n">
        <v>180</v>
      </c>
      <c r="L8" s="16" t="n">
        <v>1260</v>
      </c>
      <c r="M8" s="16" t="n">
        <v>216</v>
      </c>
      <c r="N8" s="16" t="n">
        <v>864</v>
      </c>
      <c r="O8" s="5" t="s">
        <v>105</v>
      </c>
    </row>
    <row r="9" customFormat="false" ht="21.75" hidden="false" customHeight="true" outlineLevel="0" collapsed="false">
      <c r="A9" s="6" t="s">
        <v>106</v>
      </c>
      <c r="B9" s="6" t="s">
        <v>50</v>
      </c>
      <c r="C9" s="15" t="n">
        <v>46081</v>
      </c>
      <c r="D9" s="15" t="n">
        <v>46088</v>
      </c>
      <c r="E9" s="5" t="s">
        <v>107</v>
      </c>
      <c r="F9" s="6" t="n">
        <v>4</v>
      </c>
      <c r="G9" s="6" t="n">
        <v>0</v>
      </c>
      <c r="H9" s="6" t="n">
        <v>7</v>
      </c>
      <c r="I9" s="6" t="n">
        <v>7</v>
      </c>
      <c r="J9" s="6" t="s">
        <v>108</v>
      </c>
      <c r="K9" s="16" t="n">
        <v>276</v>
      </c>
      <c r="L9" s="16" t="n">
        <v>1750</v>
      </c>
      <c r="M9" s="16" t="n">
        <v>230</v>
      </c>
      <c r="N9" s="16" t="n">
        <v>1244</v>
      </c>
      <c r="O9" s="5" t="s">
        <v>53</v>
      </c>
    </row>
    <row r="10" customFormat="false" ht="21.75" hidden="false" customHeight="true" outlineLevel="0" collapsed="false">
      <c r="A10" s="6" t="s">
        <v>109</v>
      </c>
      <c r="B10" s="6" t="s">
        <v>50</v>
      </c>
      <c r="C10" s="15" t="n">
        <v>46102</v>
      </c>
      <c r="D10" s="15" t="n">
        <v>46109</v>
      </c>
      <c r="E10" s="5" t="s">
        <v>110</v>
      </c>
      <c r="F10" s="6" t="n">
        <v>3</v>
      </c>
      <c r="G10" s="6" t="n">
        <v>0</v>
      </c>
      <c r="H10" s="6" t="n">
        <v>7</v>
      </c>
      <c r="I10" s="6" t="n">
        <v>7</v>
      </c>
      <c r="J10" s="6" t="s">
        <v>97</v>
      </c>
      <c r="K10" s="16" t="n">
        <v>205</v>
      </c>
      <c r="L10" s="16" t="n">
        <v>1575</v>
      </c>
      <c r="M10" s="16" t="n">
        <v>246</v>
      </c>
      <c r="N10" s="16" t="n">
        <v>1124</v>
      </c>
      <c r="O10" s="5" t="s">
        <v>53</v>
      </c>
    </row>
    <row r="11" customFormat="false" ht="21.75" hidden="false" customHeight="true" outlineLevel="0" collapsed="false">
      <c r="A11" s="6" t="s">
        <v>111</v>
      </c>
      <c r="B11" s="6" t="s">
        <v>50</v>
      </c>
      <c r="C11" s="15" t="n">
        <v>46110</v>
      </c>
      <c r="D11" s="15" t="n">
        <v>46119</v>
      </c>
      <c r="E11" s="5" t="s">
        <v>112</v>
      </c>
      <c r="F11" s="6" t="n">
        <v>2</v>
      </c>
      <c r="G11" s="6" t="n">
        <v>1</v>
      </c>
      <c r="H11" s="6" t="n">
        <v>9</v>
      </c>
      <c r="I11" s="6" t="n">
        <v>9</v>
      </c>
      <c r="J11" s="6" t="s">
        <v>93</v>
      </c>
      <c r="K11" s="16" t="n">
        <v>205</v>
      </c>
      <c r="L11" s="16" t="n">
        <v>1435</v>
      </c>
      <c r="M11" s="16" t="n">
        <v>328</v>
      </c>
      <c r="N11" s="16" t="n">
        <v>902</v>
      </c>
      <c r="O11" s="5" t="s">
        <v>113</v>
      </c>
    </row>
    <row r="12" customFormat="false" ht="21.75" hidden="false" customHeight="true" outlineLevel="0" collapsed="false">
      <c r="A12" s="6" t="s">
        <v>114</v>
      </c>
      <c r="B12" s="6" t="s">
        <v>50</v>
      </c>
      <c r="C12" s="15" t="n">
        <v>46126</v>
      </c>
      <c r="D12" s="15" t="n">
        <v>46141</v>
      </c>
      <c r="E12" s="5" t="s">
        <v>115</v>
      </c>
      <c r="F12" s="6" t="n">
        <v>0</v>
      </c>
      <c r="G12" s="6" t="n">
        <v>0</v>
      </c>
      <c r="H12" s="6" t="n">
        <v>15</v>
      </c>
      <c r="I12" s="6" t="n">
        <v>15</v>
      </c>
      <c r="J12" s="6" t="s">
        <v>97</v>
      </c>
      <c r="K12" s="16" t="n">
        <v>180</v>
      </c>
      <c r="L12" s="16" t="n">
        <v>3000</v>
      </c>
      <c r="M12" s="16" t="n">
        <v>504</v>
      </c>
      <c r="N12" s="16" t="n">
        <v>2316</v>
      </c>
      <c r="O12" s="5" t="s">
        <v>116</v>
      </c>
    </row>
    <row r="13" customFormat="false" ht="21.75" hidden="false" customHeight="true" outlineLevel="0" collapsed="false">
      <c r="A13" s="6" t="s">
        <v>117</v>
      </c>
      <c r="B13" s="6" t="s">
        <v>50</v>
      </c>
      <c r="C13" s="15" t="n">
        <v>46239</v>
      </c>
      <c r="D13" s="15" t="n">
        <v>46250</v>
      </c>
      <c r="E13" s="5" t="s">
        <v>118</v>
      </c>
      <c r="F13" s="6" t="n">
        <v>2</v>
      </c>
      <c r="G13" s="6" t="n">
        <v>0</v>
      </c>
      <c r="H13" s="6" t="n">
        <v>11</v>
      </c>
      <c r="I13" s="6" t="n">
        <v>11</v>
      </c>
      <c r="J13" s="6" t="s">
        <v>97</v>
      </c>
      <c r="K13" s="16" t="n">
        <v>180</v>
      </c>
      <c r="L13" s="16" t="n">
        <v>1980</v>
      </c>
      <c r="M13" s="16" t="n">
        <v>360</v>
      </c>
      <c r="N13" s="16" t="n">
        <v>1440</v>
      </c>
      <c r="O13" s="5" t="s">
        <v>119</v>
      </c>
    </row>
    <row r="14" customFormat="false" ht="21.75" hidden="false" customHeight="true" outlineLevel="0" collapsed="false">
      <c r="A14" s="6" t="s">
        <v>120</v>
      </c>
      <c r="B14" s="6" t="s">
        <v>50</v>
      </c>
      <c r="C14" s="15" t="n">
        <v>46257</v>
      </c>
      <c r="D14" s="15" t="n">
        <v>46267</v>
      </c>
      <c r="E14" s="5" t="s">
        <v>121</v>
      </c>
      <c r="F14" s="6" t="n">
        <v>4</v>
      </c>
      <c r="G14" s="6" t="n">
        <v>0</v>
      </c>
      <c r="H14" s="6" t="n">
        <v>10</v>
      </c>
      <c r="I14" s="6" t="n">
        <v>10</v>
      </c>
      <c r="J14" s="6" t="s">
        <v>97</v>
      </c>
      <c r="K14" s="16" t="n">
        <v>230</v>
      </c>
      <c r="L14" s="16" t="n">
        <v>2280</v>
      </c>
      <c r="M14" s="16" t="n">
        <v>410</v>
      </c>
      <c r="N14" s="16" t="n">
        <v>1640</v>
      </c>
      <c r="O14" s="5"/>
    </row>
    <row r="15" customFormat="false" ht="21.75" hidden="false" customHeight="true" outlineLevel="0" collapsed="false">
      <c r="A15" s="6" t="s">
        <v>122</v>
      </c>
      <c r="B15" s="6" t="s">
        <v>50</v>
      </c>
      <c r="C15" s="15" t="n">
        <v>46320</v>
      </c>
      <c r="D15" s="15" t="n">
        <v>46334</v>
      </c>
      <c r="E15" s="5" t="s">
        <v>123</v>
      </c>
      <c r="F15" s="6" t="n">
        <v>2</v>
      </c>
      <c r="G15" s="6" t="n">
        <v>0</v>
      </c>
      <c r="H15" s="6" t="n">
        <v>14</v>
      </c>
      <c r="I15" s="6" t="n">
        <v>14</v>
      </c>
      <c r="J15" s="6" t="s">
        <v>97</v>
      </c>
      <c r="K15" s="16" t="n">
        <v>180</v>
      </c>
      <c r="L15" s="16" t="n">
        <v>2520</v>
      </c>
      <c r="M15" s="16" t="n">
        <v>468</v>
      </c>
      <c r="N15" s="16" t="n">
        <v>1872</v>
      </c>
      <c r="O15" s="5"/>
    </row>
    <row r="16" customFormat="false" ht="21.75" hidden="false" customHeight="true" outlineLevel="0" collapsed="false">
      <c r="A16" s="6" t="s">
        <v>124</v>
      </c>
      <c r="B16" s="6" t="s">
        <v>50</v>
      </c>
      <c r="C16" s="15" t="n">
        <v>46350</v>
      </c>
      <c r="D16" s="15" t="n">
        <v>46371</v>
      </c>
      <c r="E16" s="5" t="s">
        <v>125</v>
      </c>
      <c r="F16" s="6" t="n">
        <v>2</v>
      </c>
      <c r="G16" s="6" t="n">
        <v>0</v>
      </c>
      <c r="H16" s="6" t="n">
        <v>21</v>
      </c>
      <c r="I16" s="6" t="n">
        <v>21</v>
      </c>
      <c r="J16" s="6" t="s">
        <v>97</v>
      </c>
      <c r="K16" s="16" t="n">
        <v>180</v>
      </c>
      <c r="L16" s="16" t="n">
        <v>3780</v>
      </c>
      <c r="M16" s="16" t="n">
        <v>720</v>
      </c>
      <c r="N16" s="16" t="n">
        <v>2880</v>
      </c>
      <c r="O16" s="5"/>
    </row>
    <row r="17" customFormat="false" ht="21.75" hidden="false" customHeight="true" outlineLevel="0" collapsed="false">
      <c r="A17" s="6" t="s">
        <v>126</v>
      </c>
      <c r="B17" s="6" t="s">
        <v>50</v>
      </c>
      <c r="C17" s="15" t="n">
        <v>46372</v>
      </c>
      <c r="D17" s="15" t="n">
        <v>46389</v>
      </c>
      <c r="E17" s="5" t="s">
        <v>127</v>
      </c>
      <c r="F17" s="6" t="n">
        <v>4</v>
      </c>
      <c r="G17" s="6" t="n">
        <v>0</v>
      </c>
      <c r="H17" s="6" t="n">
        <v>16</v>
      </c>
      <c r="I17" s="6" t="n">
        <v>17</v>
      </c>
      <c r="J17" s="6" t="s">
        <v>97</v>
      </c>
      <c r="K17" s="16" t="n">
        <v>180</v>
      </c>
      <c r="L17" s="16" t="n">
        <v>3385</v>
      </c>
      <c r="M17" s="16" t="n">
        <v>641</v>
      </c>
      <c r="N17" s="16" t="n">
        <v>2564</v>
      </c>
      <c r="O17" s="5"/>
    </row>
    <row r="19" customFormat="false" ht="15" hidden="false" customHeight="false" outlineLevel="0" collapsed="false">
      <c r="A19" s="9" t="s">
        <v>12</v>
      </c>
      <c r="B19" s="10"/>
      <c r="C19" s="10"/>
      <c r="D19" s="10"/>
      <c r="E19" s="10"/>
      <c r="F19" s="10"/>
      <c r="G19" s="10"/>
      <c r="H19" s="10" t="n">
        <f aca="false">SUM(H4:H17)</f>
        <v>158</v>
      </c>
      <c r="I19" s="10" t="n">
        <f aca="false">SUM(I4:I17)</f>
        <v>168</v>
      </c>
      <c r="J19" s="10"/>
      <c r="K19" s="10"/>
      <c r="L19" s="12" t="n">
        <f aca="false">SUM(L4:L17)</f>
        <v>33586</v>
      </c>
      <c r="M19" s="12" t="n">
        <f aca="false">SUM(M4:M17)</f>
        <v>5969.8</v>
      </c>
      <c r="N19" s="12" t="n">
        <f aca="false">SUM(N4:N17)</f>
        <v>24953.2</v>
      </c>
      <c r="O19" s="10"/>
    </row>
  </sheetData>
  <mergeCells count="2">
    <mergeCell ref="A1:N1"/>
    <mergeCell ref="A2:N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14"/>
    <col collapsed="false" customWidth="true" hidden="false" outlineLevel="0" max="4" min="4" style="0" width="38"/>
    <col collapsed="false" customWidth="true" hidden="false" outlineLevel="0" max="5" min="5" style="0" width="8"/>
    <col collapsed="false" customWidth="true" hidden="false" outlineLevel="0" max="6" min="6" style="0" width="22"/>
    <col collapsed="false" customWidth="true" hidden="false" outlineLevel="0" max="7" min="7" style="0" width="14"/>
    <col collapsed="false" customWidth="true" hidden="false" outlineLevel="0" max="8" min="8" style="0" width="32"/>
  </cols>
  <sheetData>
    <row r="1" customFormat="false" ht="30" hidden="false" customHeight="true" outlineLevel="0" collapsed="false">
      <c r="A1" s="1" t="s">
        <v>128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14" t="s">
        <v>129</v>
      </c>
      <c r="B2" s="14"/>
      <c r="C2" s="14"/>
      <c r="D2" s="14"/>
      <c r="E2" s="14"/>
      <c r="F2" s="14"/>
      <c r="G2" s="14"/>
    </row>
    <row r="3" customFormat="false" ht="27.75" hidden="false" customHeight="true" outlineLevel="0" collapsed="false">
      <c r="A3" s="4" t="s">
        <v>130</v>
      </c>
      <c r="B3" s="4" t="s">
        <v>14</v>
      </c>
      <c r="C3" s="4" t="s">
        <v>2</v>
      </c>
      <c r="D3" s="4" t="s">
        <v>131</v>
      </c>
      <c r="E3" s="4" t="s">
        <v>132</v>
      </c>
      <c r="F3" s="4" t="s">
        <v>133</v>
      </c>
      <c r="G3" s="4" t="s">
        <v>36</v>
      </c>
      <c r="H3" s="4" t="s">
        <v>48</v>
      </c>
    </row>
    <row r="4" customFormat="false" ht="15" hidden="false" customHeight="false" outlineLevel="0" collapsed="false">
      <c r="A4" s="17" t="n">
        <v>46111</v>
      </c>
      <c r="B4" s="6" t="s">
        <v>23</v>
      </c>
      <c r="C4" s="5" t="s">
        <v>134</v>
      </c>
      <c r="D4" s="5" t="s">
        <v>135</v>
      </c>
      <c r="E4" s="6"/>
      <c r="F4" s="5"/>
      <c r="G4" s="6" t="s">
        <v>136</v>
      </c>
      <c r="H4" s="5" t="s">
        <v>137</v>
      </c>
    </row>
    <row r="5" customFormat="false" ht="15" hidden="false" customHeight="false" outlineLevel="0" collapsed="false">
      <c r="A5" s="17" t="n">
        <v>46118</v>
      </c>
      <c r="B5" s="6" t="s">
        <v>24</v>
      </c>
      <c r="C5" s="5" t="s">
        <v>134</v>
      </c>
      <c r="D5" s="5" t="s">
        <v>138</v>
      </c>
      <c r="E5" s="6"/>
      <c r="F5" s="5" t="s">
        <v>139</v>
      </c>
      <c r="G5" s="6" t="s">
        <v>136</v>
      </c>
      <c r="H5" s="5" t="s">
        <v>140</v>
      </c>
    </row>
    <row r="6" customFormat="false" ht="15" hidden="false" customHeight="false" outlineLevel="0" collapsed="false">
      <c r="A6" s="17" t="n">
        <v>46130</v>
      </c>
      <c r="B6" s="6" t="s">
        <v>24</v>
      </c>
      <c r="C6" s="5" t="s">
        <v>141</v>
      </c>
      <c r="D6" s="5" t="s">
        <v>142</v>
      </c>
      <c r="E6" s="6"/>
      <c r="F6" s="5"/>
      <c r="G6" s="6" t="s">
        <v>136</v>
      </c>
      <c r="H6" s="5" t="s">
        <v>143</v>
      </c>
    </row>
    <row r="7" customFormat="false" ht="15" hidden="false" customHeight="false" outlineLevel="0" collapsed="false">
      <c r="A7" s="17" t="n">
        <v>46138</v>
      </c>
      <c r="B7" s="6" t="s">
        <v>24</v>
      </c>
      <c r="C7" s="5" t="s">
        <v>134</v>
      </c>
      <c r="D7" s="5" t="s">
        <v>144</v>
      </c>
      <c r="E7" s="6"/>
      <c r="F7" s="5" t="s">
        <v>145</v>
      </c>
      <c r="G7" s="6" t="s">
        <v>136</v>
      </c>
      <c r="H7" s="5" t="s">
        <v>146</v>
      </c>
    </row>
    <row r="8" customFormat="false" ht="15" hidden="false" customHeight="false" outlineLevel="0" collapsed="false">
      <c r="A8" s="17" t="n">
        <v>46144</v>
      </c>
      <c r="B8" s="6" t="s">
        <v>25</v>
      </c>
      <c r="C8" s="5" t="s">
        <v>141</v>
      </c>
      <c r="D8" s="5" t="s">
        <v>147</v>
      </c>
      <c r="E8" s="6"/>
      <c r="F8" s="5"/>
      <c r="G8" s="6" t="s">
        <v>136</v>
      </c>
      <c r="H8" s="5"/>
    </row>
    <row r="9" customFormat="false" ht="15" hidden="false" customHeight="false" outlineLevel="0" collapsed="false">
      <c r="A9" s="17" t="n">
        <v>46145</v>
      </c>
      <c r="B9" s="6" t="s">
        <v>25</v>
      </c>
      <c r="C9" s="5" t="s">
        <v>134</v>
      </c>
      <c r="D9" s="5" t="s">
        <v>148</v>
      </c>
      <c r="E9" s="6" t="s">
        <v>149</v>
      </c>
      <c r="F9" s="5" t="s">
        <v>150</v>
      </c>
      <c r="G9" s="6" t="s">
        <v>136</v>
      </c>
      <c r="H9" s="5"/>
    </row>
    <row r="10" customFormat="false" ht="15" hidden="false" customHeight="false" outlineLevel="0" collapsed="false">
      <c r="A10" s="17" t="n">
        <v>46166</v>
      </c>
      <c r="B10" s="6" t="s">
        <v>25</v>
      </c>
      <c r="C10" s="5" t="s">
        <v>141</v>
      </c>
      <c r="D10" s="5" t="s">
        <v>151</v>
      </c>
      <c r="E10" s="6"/>
      <c r="F10" s="5"/>
      <c r="G10" s="6" t="s">
        <v>136</v>
      </c>
      <c r="H10" s="5" t="s">
        <v>152</v>
      </c>
    </row>
    <row r="11" customFormat="false" ht="15" hidden="false" customHeight="false" outlineLevel="0" collapsed="false">
      <c r="A11" s="17" t="n">
        <v>46172</v>
      </c>
      <c r="B11" s="6" t="s">
        <v>25</v>
      </c>
      <c r="C11" s="5" t="s">
        <v>134</v>
      </c>
      <c r="D11" s="5" t="s">
        <v>153</v>
      </c>
      <c r="E11" s="6" t="s">
        <v>154</v>
      </c>
      <c r="F11" s="5" t="s">
        <v>155</v>
      </c>
      <c r="G11" s="6" t="s">
        <v>136</v>
      </c>
      <c r="H11" s="5"/>
    </row>
    <row r="12" customFormat="false" ht="15" hidden="false" customHeight="false" outlineLevel="0" collapsed="false">
      <c r="A12" s="17" t="n">
        <v>46184</v>
      </c>
      <c r="B12" s="6" t="s">
        <v>26</v>
      </c>
      <c r="C12" s="5" t="s">
        <v>134</v>
      </c>
      <c r="D12" s="5" t="s">
        <v>156</v>
      </c>
      <c r="E12" s="6" t="s">
        <v>157</v>
      </c>
      <c r="F12" s="5" t="s">
        <v>158</v>
      </c>
      <c r="G12" s="6" t="s">
        <v>136</v>
      </c>
      <c r="H12" s="5" t="s">
        <v>159</v>
      </c>
    </row>
    <row r="13" customFormat="false" ht="15" hidden="false" customHeight="false" outlineLevel="0" collapsed="false">
      <c r="A13" s="17" t="n">
        <v>46187</v>
      </c>
      <c r="B13" s="6" t="s">
        <v>26</v>
      </c>
      <c r="C13" s="5" t="s">
        <v>134</v>
      </c>
      <c r="D13" s="5" t="s">
        <v>160</v>
      </c>
      <c r="E13" s="6" t="s">
        <v>161</v>
      </c>
      <c r="F13" s="5"/>
      <c r="G13" s="6" t="s">
        <v>136</v>
      </c>
      <c r="H13" s="5"/>
    </row>
    <row r="14" customFormat="false" ht="15" hidden="false" customHeight="false" outlineLevel="0" collapsed="false">
      <c r="A14" s="17" t="n">
        <v>46194</v>
      </c>
      <c r="B14" s="6" t="s">
        <v>26</v>
      </c>
      <c r="C14" s="5" t="s">
        <v>134</v>
      </c>
      <c r="D14" s="5" t="s">
        <v>162</v>
      </c>
      <c r="E14" s="6" t="s">
        <v>163</v>
      </c>
      <c r="F14" s="5"/>
      <c r="G14" s="6" t="s">
        <v>136</v>
      </c>
      <c r="H14" s="5"/>
    </row>
    <row r="15" customFormat="false" ht="15" hidden="false" customHeight="false" outlineLevel="0" collapsed="false">
      <c r="A15" s="17" t="n">
        <v>46200</v>
      </c>
      <c r="B15" s="6" t="s">
        <v>26</v>
      </c>
      <c r="C15" s="5" t="s">
        <v>141</v>
      </c>
      <c r="D15" s="5" t="s">
        <v>164</v>
      </c>
      <c r="E15" s="6" t="s">
        <v>154</v>
      </c>
      <c r="F15" s="5"/>
      <c r="G15" s="6" t="s">
        <v>136</v>
      </c>
      <c r="H15" s="5"/>
    </row>
    <row r="16" customFormat="false" ht="15" hidden="false" customHeight="false" outlineLevel="0" collapsed="false">
      <c r="A16" s="17" t="n">
        <v>46201</v>
      </c>
      <c r="B16" s="6" t="s">
        <v>26</v>
      </c>
      <c r="C16" s="5" t="s">
        <v>134</v>
      </c>
      <c r="D16" s="5" t="s">
        <v>165</v>
      </c>
      <c r="E16" s="6" t="s">
        <v>166</v>
      </c>
      <c r="F16" s="5"/>
      <c r="G16" s="6" t="s">
        <v>136</v>
      </c>
      <c r="H16" s="5"/>
    </row>
    <row r="17" customFormat="false" ht="15" hidden="false" customHeight="false" outlineLevel="0" collapsed="false">
      <c r="A17" s="17" t="n">
        <v>46207</v>
      </c>
      <c r="B17" s="6" t="s">
        <v>27</v>
      </c>
      <c r="C17" s="5" t="s">
        <v>134</v>
      </c>
      <c r="D17" s="5" t="s">
        <v>167</v>
      </c>
      <c r="E17" s="6"/>
      <c r="F17" s="5"/>
      <c r="G17" s="6" t="s">
        <v>136</v>
      </c>
      <c r="H17" s="5" t="s">
        <v>168</v>
      </c>
    </row>
    <row r="18" customFormat="false" ht="15" hidden="false" customHeight="false" outlineLevel="0" collapsed="false">
      <c r="A18" s="17" t="n">
        <v>46215</v>
      </c>
      <c r="B18" s="6" t="s">
        <v>27</v>
      </c>
      <c r="C18" s="5" t="s">
        <v>134</v>
      </c>
      <c r="D18" s="5" t="s">
        <v>169</v>
      </c>
      <c r="E18" s="6"/>
      <c r="F18" s="5"/>
      <c r="G18" s="6" t="s">
        <v>136</v>
      </c>
      <c r="H18" s="5" t="s">
        <v>170</v>
      </c>
    </row>
    <row r="19" customFormat="false" ht="15" hidden="false" customHeight="false" outlineLevel="0" collapsed="false">
      <c r="A19" s="17" t="n">
        <v>46257</v>
      </c>
      <c r="B19" s="6" t="s">
        <v>28</v>
      </c>
      <c r="C19" s="5" t="s">
        <v>134</v>
      </c>
      <c r="D19" s="5" t="s">
        <v>171</v>
      </c>
      <c r="E19" s="6" t="s">
        <v>163</v>
      </c>
      <c r="F19" s="5"/>
      <c r="G19" s="6" t="s">
        <v>136</v>
      </c>
      <c r="H19" s="5"/>
    </row>
    <row r="20" customFormat="false" ht="15" hidden="false" customHeight="false" outlineLevel="0" collapsed="false">
      <c r="A20" s="17" t="n">
        <v>46262</v>
      </c>
      <c r="B20" s="6" t="s">
        <v>28</v>
      </c>
      <c r="C20" s="5" t="s">
        <v>141</v>
      </c>
      <c r="D20" s="5" t="s">
        <v>172</v>
      </c>
      <c r="E20" s="6"/>
      <c r="F20" s="5"/>
      <c r="G20" s="6" t="s">
        <v>136</v>
      </c>
      <c r="H20" s="5"/>
    </row>
    <row r="21" customFormat="false" ht="15" hidden="false" customHeight="false" outlineLevel="0" collapsed="false">
      <c r="A21" s="17" t="n">
        <v>46264</v>
      </c>
      <c r="B21" s="6" t="s">
        <v>28</v>
      </c>
      <c r="C21" s="5" t="s">
        <v>134</v>
      </c>
      <c r="D21" s="5" t="s">
        <v>173</v>
      </c>
      <c r="E21" s="6"/>
      <c r="F21" s="5" t="s">
        <v>139</v>
      </c>
      <c r="G21" s="6" t="s">
        <v>136</v>
      </c>
      <c r="H21" s="5"/>
    </row>
    <row r="22" customFormat="false" ht="15" hidden="false" customHeight="false" outlineLevel="0" collapsed="false">
      <c r="A22" s="17" t="n">
        <v>46271</v>
      </c>
      <c r="B22" s="6" t="s">
        <v>29</v>
      </c>
      <c r="C22" s="5" t="s">
        <v>134</v>
      </c>
      <c r="D22" s="5" t="s">
        <v>174</v>
      </c>
      <c r="E22" s="6"/>
      <c r="F22" s="5"/>
      <c r="G22" s="6" t="s">
        <v>136</v>
      </c>
      <c r="H22" s="5"/>
    </row>
    <row r="23" customFormat="false" ht="15" hidden="false" customHeight="false" outlineLevel="0" collapsed="false">
      <c r="A23" s="17" t="n">
        <v>46278</v>
      </c>
      <c r="B23" s="6" t="s">
        <v>29</v>
      </c>
      <c r="C23" s="5" t="s">
        <v>134</v>
      </c>
      <c r="D23" s="5" t="s">
        <v>175</v>
      </c>
      <c r="E23" s="6" t="s">
        <v>176</v>
      </c>
      <c r="F23" s="5" t="s">
        <v>177</v>
      </c>
      <c r="G23" s="6" t="s">
        <v>136</v>
      </c>
      <c r="H23" s="5"/>
    </row>
    <row r="24" customFormat="false" ht="15" hidden="false" customHeight="false" outlineLevel="0" collapsed="false">
      <c r="A24" s="18" t="n">
        <v>46285</v>
      </c>
      <c r="B24" s="19" t="s">
        <v>29</v>
      </c>
      <c r="C24" s="20" t="s">
        <v>134</v>
      </c>
      <c r="D24" s="20" t="s">
        <v>178</v>
      </c>
      <c r="E24" s="19" t="s">
        <v>74</v>
      </c>
      <c r="F24" s="20" t="s">
        <v>179</v>
      </c>
      <c r="G24" s="19" t="s">
        <v>180</v>
      </c>
      <c r="H24" s="20"/>
    </row>
    <row r="25" customFormat="false" ht="15" hidden="false" customHeight="false" outlineLevel="0" collapsed="false">
      <c r="A25" s="18" t="n">
        <v>46292</v>
      </c>
      <c r="B25" s="19" t="s">
        <v>29</v>
      </c>
      <c r="C25" s="20" t="s">
        <v>134</v>
      </c>
      <c r="D25" s="20" t="s">
        <v>181</v>
      </c>
      <c r="E25" s="19" t="s">
        <v>182</v>
      </c>
      <c r="F25" s="20" t="s">
        <v>179</v>
      </c>
      <c r="G25" s="19" t="s">
        <v>180</v>
      </c>
      <c r="H25" s="20"/>
    </row>
    <row r="26" customFormat="false" ht="15" hidden="false" customHeight="false" outlineLevel="0" collapsed="false">
      <c r="A26" s="17" t="n">
        <v>46299</v>
      </c>
      <c r="B26" s="6" t="s">
        <v>30</v>
      </c>
      <c r="C26" s="5" t="s">
        <v>134</v>
      </c>
      <c r="D26" s="5" t="s">
        <v>183</v>
      </c>
      <c r="E26" s="6" t="s">
        <v>163</v>
      </c>
      <c r="F26" s="5" t="s">
        <v>184</v>
      </c>
      <c r="G26" s="6" t="s">
        <v>136</v>
      </c>
      <c r="H26" s="5"/>
    </row>
    <row r="27" customFormat="false" ht="15" hidden="false" customHeight="false" outlineLevel="0" collapsed="false">
      <c r="A27" s="17" t="n">
        <v>46324</v>
      </c>
      <c r="B27" s="6" t="s">
        <v>30</v>
      </c>
      <c r="C27" s="5" t="s">
        <v>134</v>
      </c>
      <c r="D27" s="5" t="s">
        <v>185</v>
      </c>
      <c r="E27" s="6" t="s">
        <v>186</v>
      </c>
      <c r="F27" s="5" t="s">
        <v>187</v>
      </c>
      <c r="G27" s="6" t="s">
        <v>136</v>
      </c>
      <c r="H27" s="5"/>
    </row>
    <row r="28" customFormat="false" ht="15" hidden="false" customHeight="false" outlineLevel="0" collapsed="false">
      <c r="A28" s="17" t="n">
        <v>46327</v>
      </c>
      <c r="B28" s="6" t="s">
        <v>31</v>
      </c>
      <c r="C28" s="5" t="s">
        <v>134</v>
      </c>
      <c r="D28" s="5" t="s">
        <v>188</v>
      </c>
      <c r="E28" s="6" t="s">
        <v>189</v>
      </c>
      <c r="F28" s="5" t="s">
        <v>190</v>
      </c>
      <c r="G28" s="6" t="s">
        <v>136</v>
      </c>
      <c r="H28" s="5"/>
    </row>
    <row r="29" customFormat="false" ht="15" hidden="false" customHeight="false" outlineLevel="0" collapsed="false">
      <c r="A29" s="17"/>
      <c r="B29" s="6" t="s">
        <v>191</v>
      </c>
      <c r="C29" s="5" t="s">
        <v>141</v>
      </c>
      <c r="D29" s="5" t="s">
        <v>192</v>
      </c>
      <c r="E29" s="6"/>
      <c r="F29" s="5"/>
      <c r="G29" s="6" t="s">
        <v>193</v>
      </c>
      <c r="H29" s="5" t="s">
        <v>194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5"/>
    <col collapsed="false" customWidth="true" hidden="false" outlineLevel="0" max="3" min="3" style="0" width="22"/>
  </cols>
  <sheetData>
    <row r="1" customFormat="false" ht="30" hidden="false" customHeight="true" outlineLevel="0" collapsed="false">
      <c r="A1" s="1" t="s">
        <v>195</v>
      </c>
      <c r="B1" s="1"/>
      <c r="C1" s="1"/>
    </row>
    <row r="3" customFormat="false" ht="27.75" hidden="false" customHeight="true" outlineLevel="0" collapsed="false">
      <c r="A3" s="4" t="s">
        <v>196</v>
      </c>
      <c r="B3" s="4" t="s">
        <v>197</v>
      </c>
      <c r="C3" s="4" t="s">
        <v>48</v>
      </c>
    </row>
    <row r="4" customFormat="false" ht="15" hidden="false" customHeight="false" outlineLevel="0" collapsed="false">
      <c r="A4" s="5" t="s">
        <v>198</v>
      </c>
      <c r="B4" s="21" t="n">
        <v>150</v>
      </c>
      <c r="C4" s="5" t="s">
        <v>199</v>
      </c>
    </row>
    <row r="5" customFormat="false" ht="15" hidden="false" customHeight="false" outlineLevel="0" collapsed="false">
      <c r="A5" s="5" t="s">
        <v>200</v>
      </c>
      <c r="B5" s="21" t="n">
        <v>170</v>
      </c>
      <c r="C5" s="5" t="s">
        <v>199</v>
      </c>
    </row>
    <row r="6" customFormat="false" ht="15" hidden="false" customHeight="false" outlineLevel="0" collapsed="false">
      <c r="A6" s="5" t="s">
        <v>201</v>
      </c>
      <c r="B6" s="21" t="n">
        <v>200</v>
      </c>
      <c r="C6" s="5" t="s">
        <v>199</v>
      </c>
    </row>
    <row r="7" customFormat="false" ht="15" hidden="false" customHeight="false" outlineLevel="0" collapsed="false">
      <c r="A7" s="5" t="s">
        <v>202</v>
      </c>
      <c r="B7" s="21" t="n">
        <v>22</v>
      </c>
      <c r="C7" s="5" t="s">
        <v>203</v>
      </c>
    </row>
    <row r="8" customFormat="false" ht="15" hidden="false" customHeight="false" outlineLevel="0" collapsed="false">
      <c r="A8" s="5" t="s">
        <v>204</v>
      </c>
      <c r="B8" s="21" t="n">
        <v>11</v>
      </c>
      <c r="C8" s="5" t="s">
        <v>203</v>
      </c>
    </row>
    <row r="9" customFormat="false" ht="15" hidden="false" customHeight="false" outlineLevel="0" collapsed="false">
      <c r="A9" s="5" t="s">
        <v>205</v>
      </c>
      <c r="B9" s="21" t="n">
        <v>173.33</v>
      </c>
      <c r="C9" s="5" t="s">
        <v>206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0"/>
  </cols>
  <sheetData>
    <row r="1" customFormat="false" ht="19.7" hidden="false" customHeight="false" outlineLevel="0" collapsed="false">
      <c r="A1" s="1" t="s">
        <v>207</v>
      </c>
      <c r="B1" s="1"/>
    </row>
    <row r="3" customFormat="false" ht="15" hidden="false" customHeight="false" outlineLevel="0" collapsed="false">
      <c r="A3" s="22" t="s">
        <v>208</v>
      </c>
    </row>
    <row r="4" customFormat="false" ht="15" hidden="false" customHeight="false" outlineLevel="0" collapsed="false">
      <c r="A4" s="23" t="s">
        <v>209</v>
      </c>
    </row>
    <row r="5" customFormat="false" ht="15" hidden="false" customHeight="false" outlineLevel="0" collapsed="false">
      <c r="A5" s="23" t="s">
        <v>210</v>
      </c>
    </row>
    <row r="6" customFormat="false" ht="15" hidden="false" customHeight="false" outlineLevel="0" collapsed="false">
      <c r="A6" s="23" t="s">
        <v>211</v>
      </c>
    </row>
    <row r="7" customFormat="false" ht="15" hidden="false" customHeight="false" outlineLevel="0" collapsed="false">
      <c r="A7" s="23"/>
    </row>
    <row r="8" customFormat="false" ht="15" hidden="false" customHeight="false" outlineLevel="0" collapsed="false">
      <c r="A8" s="22" t="s">
        <v>212</v>
      </c>
    </row>
    <row r="9" customFormat="false" ht="15" hidden="false" customHeight="false" outlineLevel="0" collapsed="false">
      <c r="A9" s="23" t="s">
        <v>213</v>
      </c>
    </row>
    <row r="10" customFormat="false" ht="15" hidden="false" customHeight="false" outlineLevel="0" collapsed="false">
      <c r="A10" s="23" t="s">
        <v>214</v>
      </c>
    </row>
    <row r="11" customFormat="false" ht="15" hidden="false" customHeight="false" outlineLevel="0" collapsed="false">
      <c r="A11" s="23" t="s">
        <v>215</v>
      </c>
    </row>
    <row r="12" customFormat="false" ht="15" hidden="false" customHeight="false" outlineLevel="0" collapsed="false">
      <c r="A12" s="23" t="s">
        <v>216</v>
      </c>
    </row>
    <row r="13" customFormat="false" ht="15" hidden="false" customHeight="false" outlineLevel="0" collapsed="false">
      <c r="A13" s="23"/>
    </row>
    <row r="14" customFormat="false" ht="15" hidden="false" customHeight="false" outlineLevel="0" collapsed="false">
      <c r="A14" s="22" t="s">
        <v>217</v>
      </c>
    </row>
    <row r="15" customFormat="false" ht="15" hidden="false" customHeight="false" outlineLevel="0" collapsed="false">
      <c r="A15" s="23" t="s">
        <v>218</v>
      </c>
    </row>
    <row r="16" customFormat="false" ht="15" hidden="false" customHeight="false" outlineLevel="0" collapsed="false">
      <c r="A16" s="23" t="s">
        <v>219</v>
      </c>
    </row>
    <row r="17" customFormat="false" ht="15" hidden="false" customHeight="false" outlineLevel="0" collapsed="false">
      <c r="A17" s="23" t="s">
        <v>220</v>
      </c>
    </row>
    <row r="18" customFormat="false" ht="15" hidden="false" customHeight="false" outlineLevel="0" collapsed="false">
      <c r="A18" s="23" t="s">
        <v>221</v>
      </c>
    </row>
    <row r="19" customFormat="false" ht="15" hidden="false" customHeight="false" outlineLevel="0" collapsed="false">
      <c r="A19" s="23"/>
    </row>
    <row r="20" customFormat="false" ht="15" hidden="false" customHeight="false" outlineLevel="0" collapsed="false">
      <c r="A20" s="22" t="s">
        <v>222</v>
      </c>
    </row>
    <row r="21" customFormat="false" ht="15" hidden="false" customHeight="false" outlineLevel="0" collapsed="false">
      <c r="A21" s="23" t="s">
        <v>223</v>
      </c>
    </row>
    <row r="22" customFormat="false" ht="15" hidden="false" customHeight="false" outlineLevel="0" collapsed="false">
      <c r="A22" s="23" t="s">
        <v>224</v>
      </c>
    </row>
    <row r="23" customFormat="false" ht="15" hidden="false" customHeight="false" outlineLevel="0" collapsed="false">
      <c r="A23" s="23" t="s">
        <v>225</v>
      </c>
    </row>
    <row r="24" customFormat="false" ht="15" hidden="false" customHeight="false" outlineLevel="0" collapsed="false">
      <c r="A24" s="23" t="s">
        <v>226</v>
      </c>
    </row>
    <row r="25" customFormat="false" ht="15" hidden="false" customHeight="false" outlineLevel="0" collapsed="false">
      <c r="A25" s="23" t="s">
        <v>227</v>
      </c>
    </row>
    <row r="26" customFormat="false" ht="15" hidden="false" customHeight="false" outlineLevel="0" collapsed="false">
      <c r="A26" s="23"/>
    </row>
    <row r="27" customFormat="false" ht="15" hidden="false" customHeight="false" outlineLevel="0" collapsed="false">
      <c r="A27" s="22" t="s">
        <v>228</v>
      </c>
    </row>
    <row r="28" customFormat="false" ht="15" hidden="false" customHeight="false" outlineLevel="0" collapsed="false">
      <c r="A28" s="23" t="s">
        <v>229</v>
      </c>
    </row>
    <row r="29" customFormat="false" ht="15" hidden="false" customHeight="false" outlineLevel="0" collapsed="false">
      <c r="A29" s="23" t="s">
        <v>230</v>
      </c>
    </row>
    <row r="30" customFormat="false" ht="15" hidden="false" customHeight="false" outlineLevel="0" collapsed="false">
      <c r="A30" s="23" t="s">
        <v>231</v>
      </c>
    </row>
    <row r="31" customFormat="false" ht="15" hidden="false" customHeight="false" outlineLevel="0" collapsed="false">
      <c r="A31" s="23"/>
    </row>
    <row r="32" customFormat="false" ht="15" hidden="false" customHeight="false" outlineLevel="0" collapsed="false">
      <c r="A32" s="22" t="s">
        <v>232</v>
      </c>
    </row>
    <row r="33" customFormat="false" ht="15" hidden="false" customHeight="false" outlineLevel="0" collapsed="false">
      <c r="A33" s="23" t="s">
        <v>233</v>
      </c>
    </row>
    <row r="34" customFormat="false" ht="15" hidden="false" customHeight="false" outlineLevel="0" collapsed="false">
      <c r="A34" s="23" t="s">
        <v>234</v>
      </c>
    </row>
    <row r="35" customFormat="false" ht="15" hidden="false" customHeight="false" outlineLevel="0" collapsed="false">
      <c r="A35" s="23" t="s">
        <v>235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2026-05-08T11:51:42Z</dcterms:created>
  <dc:creator>openpyxl</dc:creator>
  <dc:description/>
  <dc:language>en-US</dc:language>
  <cp:lastModifiedBy/>
  <dcterms:modified xsi:type="dcterms:W3CDTF">2026-05-08T11:51:42Z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